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sociarevzw777.sharepoint.com/sites/Kennisbanknieuw/Gedeelde documenten/Tools/Tool woon-werkverkeer/"/>
    </mc:Choice>
  </mc:AlternateContent>
  <xr:revisionPtr revIDLastSave="327" documentId="8_{49DB51B9-B6C6-4379-9C85-6DAF20149345}" xr6:coauthVersionLast="47" xr6:coauthVersionMax="47" xr10:uidLastSave="{09F0D71B-36B6-4E82-B0DE-8D134FC72811}"/>
  <workbookProtection lockStructure="1"/>
  <bookViews>
    <workbookView xWindow="-110" yWindow="-110" windowWidth="19420" windowHeight="10300" xr2:uid="{00000000-000D-0000-FFFF-FFFF00000000}"/>
  </bookViews>
  <sheets>
    <sheet name="berekening met overzicht werkn" sheetId="3" r:id="rId1"/>
    <sheet name="Opzoek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D14" i="3" s="1"/>
  <c r="E14" i="3" s="1"/>
  <c r="B15" i="3"/>
  <c r="D15" i="3" s="1"/>
  <c r="B16" i="3"/>
  <c r="D16" i="3" s="1"/>
  <c r="B17" i="3"/>
  <c r="D17" i="3" s="1"/>
  <c r="B18" i="3"/>
  <c r="D18" i="3" s="1"/>
  <c r="B19" i="3"/>
  <c r="D19" i="3" s="1"/>
  <c r="B20" i="3"/>
  <c r="D20" i="3" s="1"/>
  <c r="B21" i="3"/>
  <c r="D21" i="3" s="1"/>
  <c r="B22" i="3"/>
  <c r="D22" i="3" s="1"/>
  <c r="B23" i="3"/>
  <c r="D23" i="3" s="1"/>
  <c r="B24" i="3"/>
  <c r="D24" i="3" s="1"/>
  <c r="B25" i="3"/>
  <c r="D25" i="3" s="1"/>
  <c r="B26" i="3"/>
  <c r="D26" i="3" s="1"/>
  <c r="B27" i="3"/>
  <c r="D27" i="3" s="1"/>
  <c r="B28" i="3"/>
  <c r="D28" i="3" s="1"/>
  <c r="B29" i="3"/>
  <c r="D29" i="3" s="1"/>
  <c r="B30" i="3"/>
  <c r="D30" i="3" s="1"/>
  <c r="B31" i="3"/>
  <c r="D31" i="3" s="1"/>
  <c r="B32" i="3"/>
  <c r="D32" i="3" s="1"/>
  <c r="B33" i="3"/>
  <c r="D33" i="3" s="1"/>
  <c r="B34" i="3"/>
  <c r="D34" i="3" s="1"/>
  <c r="B35" i="3"/>
  <c r="D35" i="3" s="1"/>
  <c r="B36" i="3"/>
  <c r="D36" i="3" s="1"/>
  <c r="B37" i="3"/>
  <c r="D37" i="3" s="1"/>
  <c r="B38" i="3"/>
  <c r="D38" i="3" s="1"/>
  <c r="B39" i="3"/>
  <c r="D39" i="3" s="1"/>
  <c r="B40" i="3"/>
  <c r="D40" i="3" s="1"/>
  <c r="B41" i="3"/>
  <c r="D41" i="3" s="1"/>
  <c r="B42" i="3"/>
  <c r="D42" i="3" s="1"/>
  <c r="B43" i="3"/>
  <c r="D43" i="3" s="1"/>
  <c r="B44" i="3"/>
  <c r="D44" i="3" s="1"/>
  <c r="B45" i="3"/>
  <c r="D45" i="3" s="1"/>
  <c r="B46" i="3"/>
  <c r="D46" i="3" s="1"/>
  <c r="B47" i="3"/>
  <c r="D47" i="3" s="1"/>
  <c r="B48" i="3"/>
  <c r="D48" i="3" s="1"/>
  <c r="B49" i="3"/>
  <c r="D49" i="3" s="1"/>
  <c r="B50" i="3"/>
  <c r="D50" i="3" s="1"/>
  <c r="B51" i="3"/>
  <c r="D51" i="3" s="1"/>
  <c r="B52" i="3"/>
  <c r="D52" i="3" s="1"/>
  <c r="B53" i="3"/>
  <c r="D53" i="3" s="1"/>
  <c r="B54" i="3"/>
  <c r="D54" i="3" s="1"/>
  <c r="B55" i="3"/>
  <c r="D55" i="3" s="1"/>
  <c r="B56" i="3"/>
  <c r="D56" i="3" s="1"/>
  <c r="B57" i="3"/>
  <c r="D57" i="3" s="1"/>
  <c r="B58" i="3"/>
  <c r="D58" i="3" s="1"/>
  <c r="B59" i="3"/>
  <c r="D59" i="3" s="1"/>
  <c r="B60" i="3"/>
  <c r="D60" i="3" s="1"/>
  <c r="B61" i="3"/>
  <c r="D61" i="3" s="1"/>
  <c r="B62" i="3"/>
  <c r="D62" i="3" s="1"/>
  <c r="B63" i="3"/>
  <c r="D63" i="3" s="1"/>
  <c r="B64" i="3"/>
  <c r="D64" i="3" s="1"/>
  <c r="B65" i="3"/>
  <c r="D65" i="3" s="1"/>
  <c r="B66" i="3"/>
  <c r="D66" i="3" s="1"/>
  <c r="B67" i="3"/>
  <c r="D67" i="3" s="1"/>
  <c r="B68" i="3"/>
  <c r="D68" i="3" s="1"/>
  <c r="B69" i="3"/>
  <c r="D69" i="3" s="1"/>
  <c r="B70" i="3"/>
  <c r="D70" i="3" s="1"/>
  <c r="B71" i="3"/>
  <c r="D71" i="3" s="1"/>
  <c r="B72" i="3"/>
  <c r="D72" i="3" s="1"/>
  <c r="B73" i="3"/>
  <c r="D73" i="3" s="1"/>
  <c r="B74" i="3"/>
  <c r="D74" i="3" s="1"/>
  <c r="B75" i="3"/>
  <c r="D75" i="3" s="1"/>
  <c r="B76" i="3"/>
  <c r="D76" i="3" s="1"/>
  <c r="B77" i="3"/>
  <c r="D77" i="3" s="1"/>
  <c r="B78" i="3"/>
  <c r="D78" i="3" s="1"/>
  <c r="B79" i="3"/>
  <c r="D79" i="3" s="1"/>
  <c r="B80" i="3"/>
  <c r="D80" i="3" s="1"/>
  <c r="B81" i="3"/>
  <c r="D81" i="3" s="1"/>
  <c r="B82" i="3"/>
  <c r="D82" i="3" s="1"/>
  <c r="B83" i="3"/>
  <c r="D83" i="3" s="1"/>
  <c r="B84" i="3"/>
  <c r="D84" i="3" s="1"/>
  <c r="B85" i="3"/>
  <c r="D85" i="3" s="1"/>
  <c r="B86" i="3"/>
  <c r="D86" i="3" s="1"/>
  <c r="B87" i="3"/>
  <c r="D87" i="3" s="1"/>
  <c r="B88" i="3"/>
  <c r="D88" i="3" s="1"/>
  <c r="B89" i="3"/>
  <c r="D89" i="3" s="1"/>
  <c r="B90" i="3"/>
  <c r="D90" i="3" s="1"/>
  <c r="B91" i="3"/>
  <c r="D91" i="3" s="1"/>
  <c r="B92" i="3"/>
  <c r="D92" i="3" s="1"/>
  <c r="B93" i="3"/>
  <c r="D93" i="3" s="1"/>
  <c r="B94" i="3"/>
  <c r="D94" i="3" s="1"/>
  <c r="B95" i="3"/>
  <c r="D95" i="3" s="1"/>
  <c r="B96" i="3"/>
  <c r="D96" i="3" s="1"/>
  <c r="B97" i="3"/>
  <c r="D97" i="3" s="1"/>
  <c r="B98" i="3"/>
  <c r="D98" i="3" s="1"/>
  <c r="B99" i="3"/>
  <c r="D99" i="3" s="1"/>
  <c r="B100" i="3"/>
  <c r="D100" i="3" s="1"/>
  <c r="B101" i="3"/>
  <c r="D101" i="3" s="1"/>
  <c r="B102" i="3"/>
  <c r="D102" i="3" s="1"/>
  <c r="B103" i="3"/>
  <c r="D103" i="3" s="1"/>
  <c r="B104" i="3"/>
  <c r="D104" i="3" s="1"/>
  <c r="B105" i="3"/>
  <c r="D105" i="3" s="1"/>
  <c r="B106" i="3"/>
  <c r="D106" i="3" s="1"/>
  <c r="B107" i="3"/>
  <c r="D107" i="3" s="1"/>
  <c r="B108" i="3"/>
  <c r="D108" i="3" s="1"/>
  <c r="B109" i="3"/>
  <c r="D109" i="3" s="1"/>
  <c r="B110" i="3"/>
  <c r="D110" i="3" s="1"/>
  <c r="B111" i="3"/>
  <c r="D111" i="3" s="1"/>
  <c r="B112" i="3"/>
  <c r="D112" i="3" s="1"/>
  <c r="B113" i="3"/>
  <c r="D113" i="3" s="1"/>
  <c r="B114" i="3"/>
  <c r="D114" i="3" s="1"/>
  <c r="B115" i="3"/>
  <c r="D115" i="3" s="1"/>
  <c r="B116" i="3"/>
  <c r="D116" i="3" s="1"/>
  <c r="B117" i="3"/>
  <c r="D117" i="3" s="1"/>
  <c r="B118" i="3"/>
  <c r="D118" i="3" s="1"/>
  <c r="B119" i="3"/>
  <c r="D119" i="3" s="1"/>
  <c r="B120" i="3"/>
  <c r="D120" i="3" s="1"/>
  <c r="B121" i="3"/>
  <c r="D121" i="3" s="1"/>
  <c r="B122" i="3"/>
  <c r="D122" i="3" s="1"/>
  <c r="B123" i="3"/>
  <c r="D123" i="3" s="1"/>
  <c r="B124" i="3"/>
  <c r="D124" i="3" s="1"/>
  <c r="B125" i="3"/>
  <c r="D125" i="3" s="1"/>
  <c r="B126" i="3"/>
  <c r="D126" i="3" s="1"/>
  <c r="B127" i="3"/>
  <c r="D127" i="3" s="1"/>
  <c r="B128" i="3"/>
  <c r="D128" i="3" s="1"/>
  <c r="B129" i="3"/>
  <c r="D129" i="3" s="1"/>
  <c r="B130" i="3"/>
  <c r="D130" i="3" s="1"/>
  <c r="B131" i="3"/>
  <c r="D131" i="3" s="1"/>
  <c r="B132" i="3"/>
  <c r="D132" i="3" s="1"/>
  <c r="B133" i="3"/>
  <c r="D133" i="3" s="1"/>
  <c r="B134" i="3"/>
  <c r="D134" i="3" s="1"/>
  <c r="B135" i="3"/>
  <c r="D135" i="3" s="1"/>
  <c r="B136" i="3"/>
  <c r="D136" i="3" s="1"/>
  <c r="B137" i="3"/>
  <c r="D137" i="3" s="1"/>
  <c r="B138" i="3"/>
  <c r="D138" i="3" s="1"/>
  <c r="B139" i="3"/>
  <c r="D139" i="3" s="1"/>
  <c r="B140" i="3"/>
  <c r="D140" i="3" s="1"/>
  <c r="B141" i="3"/>
  <c r="D141" i="3" s="1"/>
  <c r="B142" i="3"/>
  <c r="D142" i="3" s="1"/>
  <c r="B143" i="3"/>
  <c r="D143" i="3" s="1"/>
  <c r="B144" i="3"/>
  <c r="D144" i="3" s="1"/>
  <c r="B145" i="3"/>
  <c r="D145" i="3" s="1"/>
  <c r="B146" i="3"/>
  <c r="D146" i="3" s="1"/>
  <c r="B147" i="3"/>
  <c r="D147" i="3" s="1"/>
  <c r="B148" i="3"/>
  <c r="D148" i="3" s="1"/>
  <c r="B149" i="3"/>
  <c r="D149" i="3" s="1"/>
  <c r="B150" i="3"/>
  <c r="D150" i="3" s="1"/>
  <c r="B151" i="3"/>
  <c r="D151" i="3" s="1"/>
  <c r="B152" i="3"/>
  <c r="D152" i="3" s="1"/>
  <c r="B153" i="3"/>
  <c r="D153" i="3" s="1"/>
  <c r="B154" i="3"/>
  <c r="D154" i="3" s="1"/>
  <c r="B155" i="3"/>
  <c r="D155" i="3" s="1"/>
  <c r="B156" i="3"/>
  <c r="D156" i="3" s="1"/>
  <c r="B157" i="3"/>
  <c r="D157" i="3" s="1"/>
  <c r="B158" i="3"/>
  <c r="D158" i="3" s="1"/>
  <c r="B159" i="3"/>
  <c r="D159" i="3" s="1"/>
  <c r="B160" i="3"/>
  <c r="D160" i="3" s="1"/>
  <c r="B161" i="3"/>
  <c r="D161" i="3" s="1"/>
  <c r="B162" i="3"/>
  <c r="D162" i="3" s="1"/>
  <c r="B163" i="3"/>
  <c r="D163" i="3" s="1"/>
  <c r="F14" i="3" l="1"/>
  <c r="G14" i="3" s="1"/>
  <c r="H14" i="3"/>
  <c r="I14" i="3" s="1"/>
  <c r="E145" i="3"/>
  <c r="E97" i="3"/>
  <c r="E37" i="3"/>
  <c r="E36" i="3"/>
  <c r="E133" i="3"/>
  <c r="E85" i="3"/>
  <c r="E49" i="3"/>
  <c r="E144" i="3"/>
  <c r="E132" i="3"/>
  <c r="E96" i="3"/>
  <c r="E84" i="3"/>
  <c r="E48" i="3"/>
  <c r="E131" i="3"/>
  <c r="E83" i="3"/>
  <c r="E149" i="3"/>
  <c r="E113" i="3"/>
  <c r="E77" i="3"/>
  <c r="E41" i="3"/>
  <c r="E160" i="3"/>
  <c r="E124" i="3"/>
  <c r="E88" i="3"/>
  <c r="E52" i="3"/>
  <c r="E28" i="3"/>
  <c r="E72" i="3"/>
  <c r="E135" i="3"/>
  <c r="E99" i="3"/>
  <c r="E63" i="3"/>
  <c r="E27" i="3"/>
  <c r="E119" i="3"/>
  <c r="E146" i="3"/>
  <c r="E110" i="3"/>
  <c r="E74" i="3"/>
  <c r="E38" i="3"/>
  <c r="E109" i="3"/>
  <c r="E156" i="3"/>
  <c r="E60" i="3"/>
  <c r="E24" i="3"/>
  <c r="E155" i="3"/>
  <c r="E107" i="3"/>
  <c r="E59" i="3"/>
  <c r="E35" i="3"/>
  <c r="E23" i="3"/>
  <c r="E154" i="3"/>
  <c r="E142" i="3"/>
  <c r="E130" i="3"/>
  <c r="E118" i="3"/>
  <c r="E106" i="3"/>
  <c r="E94" i="3"/>
  <c r="E82" i="3"/>
  <c r="E70" i="3"/>
  <c r="E58" i="3"/>
  <c r="E46" i="3"/>
  <c r="E34" i="3"/>
  <c r="E22" i="3"/>
  <c r="E137" i="3"/>
  <c r="E101" i="3"/>
  <c r="E65" i="3"/>
  <c r="E29" i="3"/>
  <c r="E121" i="3"/>
  <c r="E148" i="3"/>
  <c r="E112" i="3"/>
  <c r="E76" i="3"/>
  <c r="E40" i="3"/>
  <c r="E120" i="3"/>
  <c r="E147" i="3"/>
  <c r="E111" i="3"/>
  <c r="E75" i="3"/>
  <c r="E39" i="3"/>
  <c r="E158" i="3"/>
  <c r="E122" i="3"/>
  <c r="E86" i="3"/>
  <c r="E50" i="3"/>
  <c r="E157" i="3"/>
  <c r="E25" i="3"/>
  <c r="E141" i="3"/>
  <c r="E117" i="3"/>
  <c r="E93" i="3"/>
  <c r="E69" i="3"/>
  <c r="E45" i="3"/>
  <c r="E21" i="3"/>
  <c r="E143" i="3"/>
  <c r="E47" i="3"/>
  <c r="E140" i="3"/>
  <c r="E116" i="3"/>
  <c r="E92" i="3"/>
  <c r="E80" i="3"/>
  <c r="E44" i="3"/>
  <c r="E20" i="3"/>
  <c r="E163" i="3"/>
  <c r="E151" i="3"/>
  <c r="E139" i="3"/>
  <c r="E127" i="3"/>
  <c r="E115" i="3"/>
  <c r="E103" i="3"/>
  <c r="E91" i="3"/>
  <c r="E79" i="3"/>
  <c r="E67" i="3"/>
  <c r="E55" i="3"/>
  <c r="E43" i="3"/>
  <c r="E31" i="3"/>
  <c r="E19" i="3"/>
  <c r="E161" i="3"/>
  <c r="E125" i="3"/>
  <c r="E89" i="3"/>
  <c r="E53" i="3"/>
  <c r="E17" i="3"/>
  <c r="E73" i="3"/>
  <c r="E136" i="3"/>
  <c r="E100" i="3"/>
  <c r="E64" i="3"/>
  <c r="E16" i="3"/>
  <c r="E159" i="3"/>
  <c r="E123" i="3"/>
  <c r="E87" i="3"/>
  <c r="E51" i="3"/>
  <c r="E15" i="3"/>
  <c r="E71" i="3"/>
  <c r="E134" i="3"/>
  <c r="E98" i="3"/>
  <c r="E62" i="3"/>
  <c r="E26" i="3"/>
  <c r="E61" i="3"/>
  <c r="E108" i="3"/>
  <c r="E153" i="3"/>
  <c r="E129" i="3"/>
  <c r="E105" i="3"/>
  <c r="E81" i="3"/>
  <c r="E57" i="3"/>
  <c r="E33" i="3"/>
  <c r="E95" i="3"/>
  <c r="E152" i="3"/>
  <c r="E128" i="3"/>
  <c r="E104" i="3"/>
  <c r="E68" i="3"/>
  <c r="E56" i="3"/>
  <c r="E32" i="3"/>
  <c r="E162" i="3"/>
  <c r="E150" i="3"/>
  <c r="E138" i="3"/>
  <c r="E126" i="3"/>
  <c r="E114" i="3"/>
  <c r="E102" i="3"/>
  <c r="E90" i="3"/>
  <c r="E78" i="3"/>
  <c r="E66" i="3"/>
  <c r="E54" i="3"/>
  <c r="E42" i="3"/>
  <c r="E30" i="3"/>
  <c r="E18" i="3"/>
  <c r="F90" i="3" l="1"/>
  <c r="H90" i="3"/>
  <c r="I90" i="3" s="1"/>
  <c r="H152" i="3"/>
  <c r="I152" i="3" s="1"/>
  <c r="F152" i="3"/>
  <c r="F73" i="3"/>
  <c r="H73" i="3"/>
  <c r="I73" i="3" s="1"/>
  <c r="H91" i="3"/>
  <c r="F91" i="3"/>
  <c r="I91" i="3"/>
  <c r="H140" i="3"/>
  <c r="I140" i="3"/>
  <c r="F140" i="3"/>
  <c r="F86" i="3"/>
  <c r="H86" i="3"/>
  <c r="I86" i="3"/>
  <c r="F121" i="3"/>
  <c r="H121" i="3"/>
  <c r="I121" i="3"/>
  <c r="F106" i="3"/>
  <c r="H106" i="3"/>
  <c r="I106" i="3" s="1"/>
  <c r="H156" i="3"/>
  <c r="I156" i="3" s="1"/>
  <c r="F156" i="3"/>
  <c r="F28" i="3"/>
  <c r="H28" i="3"/>
  <c r="I28" i="3" s="1"/>
  <c r="F84" i="3"/>
  <c r="H84" i="3"/>
  <c r="I84" i="3" s="1"/>
  <c r="F102" i="3"/>
  <c r="H102" i="3"/>
  <c r="I102" i="3"/>
  <c r="H95" i="3"/>
  <c r="I95" i="3"/>
  <c r="F95" i="3"/>
  <c r="H134" i="3"/>
  <c r="I134" i="3" s="1"/>
  <c r="F134" i="3"/>
  <c r="F17" i="3"/>
  <c r="H17" i="3"/>
  <c r="I17" i="3"/>
  <c r="F103" i="3"/>
  <c r="H103" i="3"/>
  <c r="I103" i="3" s="1"/>
  <c r="F47" i="3"/>
  <c r="H47" i="3"/>
  <c r="I47" i="3" s="1"/>
  <c r="H122" i="3"/>
  <c r="I122" i="3" s="1"/>
  <c r="F122" i="3"/>
  <c r="F29" i="3"/>
  <c r="H29" i="3"/>
  <c r="I29" i="3"/>
  <c r="F118" i="3"/>
  <c r="H118" i="3"/>
  <c r="I118" i="3" s="1"/>
  <c r="F109" i="3"/>
  <c r="H109" i="3"/>
  <c r="I109" i="3" s="1"/>
  <c r="F52" i="3"/>
  <c r="H52" i="3"/>
  <c r="I52" i="3"/>
  <c r="F96" i="3"/>
  <c r="H96" i="3"/>
  <c r="I96" i="3"/>
  <c r="F114" i="3"/>
  <c r="H114" i="3"/>
  <c r="I114" i="3" s="1"/>
  <c r="F71" i="3"/>
  <c r="H71" i="3"/>
  <c r="I71" i="3" s="1"/>
  <c r="J14" i="3"/>
  <c r="F57" i="3"/>
  <c r="H57" i="3"/>
  <c r="I57" i="3"/>
  <c r="H89" i="3"/>
  <c r="I89" i="3"/>
  <c r="F89" i="3"/>
  <c r="F21" i="3"/>
  <c r="H21" i="3"/>
  <c r="I21" i="3" s="1"/>
  <c r="H101" i="3"/>
  <c r="I101" i="3" s="1"/>
  <c r="F101" i="3"/>
  <c r="F74" i="3"/>
  <c r="H74" i="3"/>
  <c r="I74" i="3"/>
  <c r="F124" i="3"/>
  <c r="H124" i="3"/>
  <c r="I124" i="3" s="1"/>
  <c r="F138" i="3"/>
  <c r="H138" i="3"/>
  <c r="I138" i="3" s="1"/>
  <c r="F51" i="3"/>
  <c r="H51" i="3"/>
  <c r="I51" i="3" s="1"/>
  <c r="F139" i="3"/>
  <c r="H139" i="3"/>
  <c r="I139" i="3"/>
  <c r="F75" i="3"/>
  <c r="H75" i="3"/>
  <c r="I75" i="3" s="1"/>
  <c r="H154" i="3"/>
  <c r="I154" i="3"/>
  <c r="F154" i="3"/>
  <c r="F49" i="3"/>
  <c r="H49" i="3"/>
  <c r="I49" i="3" s="1"/>
  <c r="F105" i="3"/>
  <c r="H105" i="3"/>
  <c r="I105" i="3" s="1"/>
  <c r="H161" i="3"/>
  <c r="I161" i="3"/>
  <c r="F161" i="3"/>
  <c r="F69" i="3"/>
  <c r="H69" i="3"/>
  <c r="I69" i="3" s="1"/>
  <c r="H22" i="3"/>
  <c r="I22" i="3"/>
  <c r="F22" i="3"/>
  <c r="H146" i="3"/>
  <c r="I146" i="3"/>
  <c r="F146" i="3"/>
  <c r="F41" i="3"/>
  <c r="H41" i="3"/>
  <c r="I41" i="3"/>
  <c r="F18" i="3"/>
  <c r="H18" i="3"/>
  <c r="I18" i="3" s="1"/>
  <c r="F129" i="3"/>
  <c r="H129" i="3"/>
  <c r="I129" i="3" s="1"/>
  <c r="H19" i="3"/>
  <c r="I19" i="3"/>
  <c r="F19" i="3"/>
  <c r="F93" i="3"/>
  <c r="H93" i="3"/>
  <c r="I93" i="3" s="1"/>
  <c r="F35" i="3"/>
  <c r="H35" i="3"/>
  <c r="I35" i="3" s="1"/>
  <c r="F133" i="3"/>
  <c r="H133" i="3"/>
  <c r="I133" i="3" s="1"/>
  <c r="F32" i="3"/>
  <c r="H32" i="3"/>
  <c r="I32" i="3"/>
  <c r="H159" i="3"/>
  <c r="F159" i="3"/>
  <c r="I159" i="3"/>
  <c r="F20" i="3"/>
  <c r="H20" i="3"/>
  <c r="I20" i="3" s="1"/>
  <c r="F120" i="3"/>
  <c r="H120" i="3"/>
  <c r="I120" i="3" s="1"/>
  <c r="F59" i="3"/>
  <c r="H59" i="3"/>
  <c r="I59" i="3"/>
  <c r="F36" i="3"/>
  <c r="H36" i="3"/>
  <c r="I36" i="3" s="1"/>
  <c r="F42" i="3"/>
  <c r="H42" i="3"/>
  <c r="I42" i="3" s="1"/>
  <c r="F56" i="3"/>
  <c r="H56" i="3"/>
  <c r="I56" i="3" s="1"/>
  <c r="F108" i="3"/>
  <c r="H108" i="3"/>
  <c r="I108" i="3"/>
  <c r="F16" i="3"/>
  <c r="H16" i="3"/>
  <c r="I16" i="3"/>
  <c r="H43" i="3"/>
  <c r="I43" i="3" s="1"/>
  <c r="F43" i="3"/>
  <c r="F44" i="3"/>
  <c r="H44" i="3"/>
  <c r="I44" i="3" s="1"/>
  <c r="F141" i="3"/>
  <c r="H141" i="3"/>
  <c r="I141" i="3" s="1"/>
  <c r="H40" i="3"/>
  <c r="F40" i="3"/>
  <c r="I40" i="3"/>
  <c r="H58" i="3"/>
  <c r="I58" i="3"/>
  <c r="F58" i="3"/>
  <c r="H107" i="3"/>
  <c r="I107" i="3"/>
  <c r="F107" i="3"/>
  <c r="F63" i="3"/>
  <c r="H63" i="3"/>
  <c r="I63" i="3" s="1"/>
  <c r="H149" i="3"/>
  <c r="I149" i="3"/>
  <c r="F149" i="3"/>
  <c r="F37" i="3"/>
  <c r="H37" i="3"/>
  <c r="I37" i="3" s="1"/>
  <c r="F54" i="3"/>
  <c r="H54" i="3"/>
  <c r="I54" i="3" s="1"/>
  <c r="F68" i="3"/>
  <c r="H68" i="3"/>
  <c r="I68" i="3"/>
  <c r="F61" i="3"/>
  <c r="H61" i="3"/>
  <c r="I61" i="3" s="1"/>
  <c r="F64" i="3"/>
  <c r="H64" i="3"/>
  <c r="I64" i="3" s="1"/>
  <c r="H55" i="3"/>
  <c r="I55" i="3"/>
  <c r="F55" i="3"/>
  <c r="F80" i="3"/>
  <c r="H80" i="3"/>
  <c r="I80" i="3"/>
  <c r="F25" i="3"/>
  <c r="H25" i="3"/>
  <c r="I25" i="3" s="1"/>
  <c r="H76" i="3"/>
  <c r="I76" i="3" s="1"/>
  <c r="F76" i="3"/>
  <c r="F70" i="3"/>
  <c r="H70" i="3"/>
  <c r="I70" i="3" s="1"/>
  <c r="H155" i="3"/>
  <c r="I155" i="3"/>
  <c r="F155" i="3"/>
  <c r="F99" i="3"/>
  <c r="H99" i="3"/>
  <c r="I99" i="3"/>
  <c r="F83" i="3"/>
  <c r="H83" i="3"/>
  <c r="I83" i="3" s="1"/>
  <c r="F97" i="3"/>
  <c r="H97" i="3"/>
  <c r="I97" i="3" s="1"/>
  <c r="F33" i="3"/>
  <c r="H33" i="3"/>
  <c r="I33" i="3"/>
  <c r="F53" i="3"/>
  <c r="H53" i="3"/>
  <c r="I53" i="3"/>
  <c r="F115" i="3"/>
  <c r="H115" i="3"/>
  <c r="I115" i="3" s="1"/>
  <c r="H143" i="3"/>
  <c r="I143" i="3" s="1"/>
  <c r="F143" i="3"/>
  <c r="H158" i="3"/>
  <c r="I158" i="3"/>
  <c r="F158" i="3"/>
  <c r="F65" i="3"/>
  <c r="H65" i="3"/>
  <c r="I65" i="3"/>
  <c r="F130" i="3"/>
  <c r="H130" i="3"/>
  <c r="I130" i="3" s="1"/>
  <c r="F38" i="3"/>
  <c r="H38" i="3"/>
  <c r="I38" i="3" s="1"/>
  <c r="F88" i="3"/>
  <c r="H88" i="3"/>
  <c r="I88" i="3" s="1"/>
  <c r="F132" i="3"/>
  <c r="H132" i="3"/>
  <c r="I132" i="3" s="1"/>
  <c r="F126" i="3"/>
  <c r="H126" i="3"/>
  <c r="I126" i="3" s="1"/>
  <c r="F15" i="3"/>
  <c r="H15" i="3"/>
  <c r="I15" i="3" s="1"/>
  <c r="F127" i="3"/>
  <c r="H127" i="3"/>
  <c r="I127" i="3" s="1"/>
  <c r="F39" i="3"/>
  <c r="H39" i="3"/>
  <c r="I39" i="3" s="1"/>
  <c r="F142" i="3"/>
  <c r="H142" i="3"/>
  <c r="I142" i="3" s="1"/>
  <c r="F144" i="3"/>
  <c r="H144" i="3"/>
  <c r="I144" i="3" s="1"/>
  <c r="F81" i="3"/>
  <c r="H81" i="3"/>
  <c r="I81" i="3" s="1"/>
  <c r="H125" i="3"/>
  <c r="I125" i="3"/>
  <c r="F125" i="3"/>
  <c r="F45" i="3"/>
  <c r="H45" i="3"/>
  <c r="I45" i="3" s="1"/>
  <c r="H137" i="3"/>
  <c r="I137" i="3"/>
  <c r="F137" i="3"/>
  <c r="H110" i="3"/>
  <c r="I110" i="3"/>
  <c r="F110" i="3"/>
  <c r="H160" i="3"/>
  <c r="I160" i="3"/>
  <c r="F160" i="3"/>
  <c r="F150" i="3"/>
  <c r="H150" i="3"/>
  <c r="I150" i="3" s="1"/>
  <c r="F87" i="3"/>
  <c r="H87" i="3"/>
  <c r="I87" i="3" s="1"/>
  <c r="F151" i="3"/>
  <c r="H151" i="3"/>
  <c r="I151" i="3"/>
  <c r="F111" i="3"/>
  <c r="H111" i="3"/>
  <c r="I111" i="3" s="1"/>
  <c r="F23" i="3"/>
  <c r="H23" i="3"/>
  <c r="I23" i="3" s="1"/>
  <c r="F85" i="3"/>
  <c r="H85" i="3"/>
  <c r="I85" i="3" s="1"/>
  <c r="F162" i="3"/>
  <c r="H162" i="3"/>
  <c r="I162" i="3" s="1"/>
  <c r="F123" i="3"/>
  <c r="H123" i="3"/>
  <c r="I123" i="3" s="1"/>
  <c r="F163" i="3"/>
  <c r="H163" i="3"/>
  <c r="I163" i="3" s="1"/>
  <c r="F147" i="3"/>
  <c r="H147" i="3"/>
  <c r="I147" i="3" s="1"/>
  <c r="F34" i="3"/>
  <c r="H34" i="3"/>
  <c r="I34" i="3" s="1"/>
  <c r="H119" i="3"/>
  <c r="I119" i="3" s="1"/>
  <c r="F119" i="3"/>
  <c r="F77" i="3"/>
  <c r="H77" i="3"/>
  <c r="I77" i="3" s="1"/>
  <c r="F30" i="3"/>
  <c r="H30" i="3"/>
  <c r="I30" i="3" s="1"/>
  <c r="F153" i="3"/>
  <c r="H153" i="3"/>
  <c r="I153" i="3" s="1"/>
  <c r="H31" i="3"/>
  <c r="I31" i="3"/>
  <c r="F31" i="3"/>
  <c r="F117" i="3"/>
  <c r="H117" i="3"/>
  <c r="I117" i="3" s="1"/>
  <c r="F46" i="3"/>
  <c r="H46" i="3"/>
  <c r="I46" i="3" s="1"/>
  <c r="F27" i="3"/>
  <c r="H27" i="3"/>
  <c r="I27" i="3" s="1"/>
  <c r="H113" i="3"/>
  <c r="I113" i="3"/>
  <c r="F113" i="3"/>
  <c r="F66" i="3"/>
  <c r="H66" i="3"/>
  <c r="I66" i="3" s="1"/>
  <c r="H104" i="3"/>
  <c r="I104" i="3"/>
  <c r="F104" i="3"/>
  <c r="F26" i="3"/>
  <c r="H26" i="3"/>
  <c r="I26" i="3"/>
  <c r="H100" i="3"/>
  <c r="F100" i="3"/>
  <c r="I100" i="3"/>
  <c r="H67" i="3"/>
  <c r="I67" i="3"/>
  <c r="F67" i="3"/>
  <c r="H92" i="3"/>
  <c r="I92" i="3"/>
  <c r="F92" i="3"/>
  <c r="F157" i="3"/>
  <c r="H157" i="3"/>
  <c r="I157" i="3"/>
  <c r="F112" i="3"/>
  <c r="H112" i="3"/>
  <c r="I112" i="3"/>
  <c r="F82" i="3"/>
  <c r="H82" i="3"/>
  <c r="I82" i="3" s="1"/>
  <c r="F24" i="3"/>
  <c r="H24" i="3"/>
  <c r="I24" i="3" s="1"/>
  <c r="F135" i="3"/>
  <c r="H135" i="3"/>
  <c r="I135" i="3"/>
  <c r="H131" i="3"/>
  <c r="I131" i="3"/>
  <c r="F131" i="3"/>
  <c r="F145" i="3"/>
  <c r="H145" i="3"/>
  <c r="I145" i="3" s="1"/>
  <c r="F78" i="3"/>
  <c r="H78" i="3"/>
  <c r="I78" i="3" s="1"/>
  <c r="H128" i="3"/>
  <c r="I128" i="3"/>
  <c r="F128" i="3"/>
  <c r="F62" i="3"/>
  <c r="H62" i="3"/>
  <c r="I62" i="3"/>
  <c r="F136" i="3"/>
  <c r="H136" i="3"/>
  <c r="I136" i="3" s="1"/>
  <c r="H79" i="3"/>
  <c r="I79" i="3" s="1"/>
  <c r="F79" i="3"/>
  <c r="H116" i="3"/>
  <c r="I116" i="3"/>
  <c r="F116" i="3"/>
  <c r="F50" i="3"/>
  <c r="H50" i="3"/>
  <c r="I50" i="3"/>
  <c r="H148" i="3"/>
  <c r="I148" i="3"/>
  <c r="F148" i="3"/>
  <c r="F94" i="3"/>
  <c r="H94" i="3"/>
  <c r="I94" i="3" s="1"/>
  <c r="F60" i="3"/>
  <c r="H60" i="3"/>
  <c r="I60" i="3"/>
  <c r="F72" i="3"/>
  <c r="H72" i="3"/>
  <c r="I72" i="3" s="1"/>
  <c r="F48" i="3"/>
  <c r="H48" i="3"/>
  <c r="I48" i="3" s="1"/>
  <c r="H98" i="3"/>
  <c r="I98" i="3"/>
  <c r="F98" i="3"/>
  <c r="G82" i="3" l="1"/>
  <c r="J82" i="3"/>
  <c r="J150" i="3"/>
  <c r="G150" i="3"/>
  <c r="J64" i="3"/>
  <c r="G64" i="3"/>
  <c r="J18" i="3"/>
  <c r="G18" i="3"/>
  <c r="G131" i="3"/>
  <c r="J131" i="3"/>
  <c r="G31" i="3"/>
  <c r="J31" i="3"/>
  <c r="G125" i="3"/>
  <c r="J125" i="3"/>
  <c r="G89" i="3"/>
  <c r="J89" i="3"/>
  <c r="G118" i="3"/>
  <c r="J118" i="3"/>
  <c r="G50" i="3"/>
  <c r="J50" i="3"/>
  <c r="G123" i="3"/>
  <c r="J123" i="3"/>
  <c r="G39" i="3"/>
  <c r="J39" i="3"/>
  <c r="G65" i="3"/>
  <c r="J65" i="3"/>
  <c r="G99" i="3"/>
  <c r="J99" i="3"/>
  <c r="G61" i="3"/>
  <c r="J61" i="3"/>
  <c r="G36" i="3"/>
  <c r="J36" i="3"/>
  <c r="J93" i="3"/>
  <c r="G93" i="3"/>
  <c r="G73" i="3"/>
  <c r="J73" i="3"/>
  <c r="G116" i="3"/>
  <c r="J116" i="3"/>
  <c r="J19" i="3"/>
  <c r="G19" i="3"/>
  <c r="G146" i="3"/>
  <c r="J146" i="3"/>
  <c r="G96" i="3"/>
  <c r="J96" i="3"/>
  <c r="G29" i="3"/>
  <c r="J29" i="3"/>
  <c r="G17" i="3"/>
  <c r="J17" i="3"/>
  <c r="G84" i="3"/>
  <c r="J84" i="3"/>
  <c r="J34" i="3"/>
  <c r="G34" i="3"/>
  <c r="G122" i="3"/>
  <c r="J122" i="3"/>
  <c r="G134" i="3"/>
  <c r="J134" i="3"/>
  <c r="G152" i="3"/>
  <c r="J152" i="3"/>
  <c r="J136" i="3"/>
  <c r="G136" i="3"/>
  <c r="G163" i="3"/>
  <c r="J163" i="3"/>
  <c r="G83" i="3"/>
  <c r="J83" i="3"/>
  <c r="J42" i="3"/>
  <c r="G42" i="3"/>
  <c r="G119" i="3"/>
  <c r="J119" i="3"/>
  <c r="G149" i="3"/>
  <c r="J149" i="3"/>
  <c r="G161" i="3"/>
  <c r="J161" i="3"/>
  <c r="J114" i="3"/>
  <c r="G114" i="3"/>
  <c r="G103" i="3"/>
  <c r="J103" i="3"/>
  <c r="G106" i="3"/>
  <c r="J106" i="3"/>
  <c r="J100" i="3"/>
  <c r="G100" i="3"/>
  <c r="J40" i="3"/>
  <c r="G40" i="3"/>
  <c r="J159" i="3"/>
  <c r="G159" i="3"/>
  <c r="J124" i="3"/>
  <c r="G124" i="3"/>
  <c r="G72" i="3"/>
  <c r="J72" i="3"/>
  <c r="G62" i="3"/>
  <c r="J62" i="3"/>
  <c r="J112" i="3"/>
  <c r="G112" i="3"/>
  <c r="J111" i="3"/>
  <c r="G111" i="3"/>
  <c r="G132" i="3"/>
  <c r="J132" i="3"/>
  <c r="G53" i="3"/>
  <c r="J53" i="3"/>
  <c r="G25" i="3"/>
  <c r="J25" i="3"/>
  <c r="J16" i="3"/>
  <c r="G16" i="3"/>
  <c r="G41" i="3"/>
  <c r="J41" i="3"/>
  <c r="J75" i="3"/>
  <c r="G75" i="3"/>
  <c r="G128" i="3"/>
  <c r="J128" i="3"/>
  <c r="G110" i="3"/>
  <c r="J110" i="3"/>
  <c r="G158" i="3"/>
  <c r="J158" i="3"/>
  <c r="G155" i="3"/>
  <c r="J155" i="3"/>
  <c r="J121" i="3"/>
  <c r="G121" i="3"/>
  <c r="J60" i="3"/>
  <c r="G60" i="3"/>
  <c r="J135" i="3"/>
  <c r="G135" i="3"/>
  <c r="J157" i="3"/>
  <c r="G157" i="3"/>
  <c r="G26" i="3"/>
  <c r="J26" i="3"/>
  <c r="J27" i="3"/>
  <c r="G27" i="3"/>
  <c r="G153" i="3"/>
  <c r="J153" i="3"/>
  <c r="J162" i="3"/>
  <c r="G162" i="3"/>
  <c r="G151" i="3"/>
  <c r="J151" i="3"/>
  <c r="J81" i="3"/>
  <c r="G81" i="3"/>
  <c r="G127" i="3"/>
  <c r="J127" i="3"/>
  <c r="J88" i="3"/>
  <c r="G88" i="3"/>
  <c r="J33" i="3"/>
  <c r="G33" i="3"/>
  <c r="G80" i="3"/>
  <c r="J80" i="3"/>
  <c r="G68" i="3"/>
  <c r="J68" i="3"/>
  <c r="J63" i="3"/>
  <c r="G63" i="3"/>
  <c r="G141" i="3"/>
  <c r="J141" i="3"/>
  <c r="J108" i="3"/>
  <c r="G108" i="3"/>
  <c r="G59" i="3"/>
  <c r="J59" i="3"/>
  <c r="G32" i="3"/>
  <c r="J32" i="3"/>
  <c r="G105" i="3"/>
  <c r="J105" i="3"/>
  <c r="J139" i="3"/>
  <c r="G139" i="3"/>
  <c r="G74" i="3"/>
  <c r="J74" i="3"/>
  <c r="J57" i="3"/>
  <c r="G57" i="3"/>
  <c r="J76" i="3"/>
  <c r="G76" i="3"/>
  <c r="J48" i="3"/>
  <c r="G48" i="3"/>
  <c r="J117" i="3"/>
  <c r="G117" i="3"/>
  <c r="G23" i="3"/>
  <c r="J23" i="3"/>
  <c r="G130" i="3"/>
  <c r="J130" i="3"/>
  <c r="G35" i="3"/>
  <c r="J35" i="3"/>
  <c r="J138" i="3"/>
  <c r="G138" i="3"/>
  <c r="G91" i="3"/>
  <c r="J91" i="3"/>
  <c r="J102" i="3"/>
  <c r="G102" i="3"/>
  <c r="G98" i="3"/>
  <c r="J98" i="3"/>
  <c r="G92" i="3"/>
  <c r="J92" i="3"/>
  <c r="G104" i="3"/>
  <c r="J104" i="3"/>
  <c r="G137" i="3"/>
  <c r="J137" i="3"/>
  <c r="G143" i="3"/>
  <c r="J143" i="3"/>
  <c r="G55" i="3"/>
  <c r="J55" i="3"/>
  <c r="G107" i="3"/>
  <c r="J107" i="3"/>
  <c r="G22" i="3"/>
  <c r="J22" i="3"/>
  <c r="G101" i="3"/>
  <c r="J101" i="3"/>
  <c r="J52" i="3"/>
  <c r="G52" i="3"/>
  <c r="J28" i="3"/>
  <c r="G28" i="3"/>
  <c r="G86" i="3"/>
  <c r="J86" i="3"/>
  <c r="J126" i="3"/>
  <c r="G126" i="3"/>
  <c r="G20" i="3"/>
  <c r="J20" i="3"/>
  <c r="G113" i="3"/>
  <c r="J113" i="3"/>
  <c r="G79" i="3"/>
  <c r="J79" i="3"/>
  <c r="J144" i="3"/>
  <c r="G144" i="3"/>
  <c r="J70" i="3"/>
  <c r="G70" i="3"/>
  <c r="G95" i="3"/>
  <c r="J95" i="3"/>
  <c r="J156" i="3"/>
  <c r="G156" i="3"/>
  <c r="G140" i="3"/>
  <c r="J140" i="3"/>
  <c r="G43" i="3"/>
  <c r="J43" i="3"/>
  <c r="J45" i="3"/>
  <c r="G45" i="3"/>
  <c r="J78" i="3"/>
  <c r="G78" i="3"/>
  <c r="J24" i="3"/>
  <c r="G24" i="3"/>
  <c r="G46" i="3"/>
  <c r="J46" i="3"/>
  <c r="J30" i="3"/>
  <c r="G30" i="3"/>
  <c r="G147" i="3"/>
  <c r="J147" i="3"/>
  <c r="G85" i="3"/>
  <c r="J85" i="3"/>
  <c r="G87" i="3"/>
  <c r="J87" i="3"/>
  <c r="G15" i="3"/>
  <c r="J15" i="3"/>
  <c r="J54" i="3"/>
  <c r="G54" i="3"/>
  <c r="G44" i="3"/>
  <c r="J44" i="3"/>
  <c r="G56" i="3"/>
  <c r="J56" i="3"/>
  <c r="G120" i="3"/>
  <c r="J120" i="3"/>
  <c r="J133" i="3"/>
  <c r="G133" i="3"/>
  <c r="J129" i="3"/>
  <c r="G129" i="3"/>
  <c r="G49" i="3"/>
  <c r="J49" i="3"/>
  <c r="G51" i="3"/>
  <c r="J51" i="3"/>
  <c r="J145" i="3"/>
  <c r="G145" i="3"/>
  <c r="J66" i="3"/>
  <c r="G66" i="3"/>
  <c r="G77" i="3"/>
  <c r="J77" i="3"/>
  <c r="G142" i="3"/>
  <c r="J142" i="3"/>
  <c r="G115" i="3"/>
  <c r="J115" i="3"/>
  <c r="G37" i="3"/>
  <c r="J37" i="3"/>
  <c r="G69" i="3"/>
  <c r="J69" i="3"/>
  <c r="G21" i="3"/>
  <c r="J21" i="3"/>
  <c r="J160" i="3"/>
  <c r="G160" i="3"/>
  <c r="G94" i="3"/>
  <c r="J94" i="3"/>
  <c r="G38" i="3"/>
  <c r="J38" i="3"/>
  <c r="G97" i="3"/>
  <c r="J97" i="3"/>
  <c r="J148" i="3"/>
  <c r="G148" i="3"/>
  <c r="G67" i="3"/>
  <c r="J67" i="3"/>
  <c r="G58" i="3"/>
  <c r="J58" i="3"/>
  <c r="G154" i="3"/>
  <c r="J154" i="3"/>
  <c r="G71" i="3"/>
  <c r="J71" i="3"/>
  <c r="G109" i="3"/>
  <c r="J109" i="3"/>
  <c r="G47" i="3"/>
  <c r="J47" i="3"/>
  <c r="J90" i="3"/>
  <c r="G90" i="3"/>
</calcChain>
</file>

<file path=xl/sharedStrings.xml><?xml version="1.0" encoding="utf-8"?>
<sst xmlns="http://schemas.openxmlformats.org/spreadsheetml/2006/main" count="48" uniqueCount="47">
  <si>
    <t>enkele afstand</t>
  </si>
  <si>
    <t>tussenkomst</t>
  </si>
  <si>
    <t>maand</t>
  </si>
  <si>
    <t># dagen</t>
  </si>
  <si>
    <t>vergoeding is gebaseerd op op % standaard maandabonnement NMBS</t>
  </si>
  <si>
    <t>voor de periode van februari tot en met januari van het volgende jaar</t>
  </si>
  <si>
    <t xml:space="preserve"># dagen zijn weekdagen / maand </t>
  </si>
  <si>
    <t>tool is dus enkel te gebruiken voor 5-daagse werkweek</t>
  </si>
  <si>
    <t>disclaimer:</t>
  </si>
  <si>
    <t>deze tool wordt door Sociare aangeboden aan haar leden</t>
  </si>
  <si>
    <t>gebruik onder verantwoordelijkheid van de gebruiker</t>
  </si>
  <si>
    <r>
      <t xml:space="preserve">PARITAIR COMITE </t>
    </r>
    <r>
      <rPr>
        <b/>
        <u/>
        <sz val="16"/>
        <color theme="1"/>
        <rFont val="Calibri"/>
        <family val="2"/>
        <scheme val="minor"/>
      </rPr>
      <t>329.03</t>
    </r>
  </si>
  <si>
    <t>5-daagse werkweek</t>
  </si>
  <si>
    <t>April</t>
  </si>
  <si>
    <t>Maand</t>
  </si>
  <si>
    <r>
      <t xml:space="preserve">afstand woon-werk </t>
    </r>
    <r>
      <rPr>
        <b/>
        <sz val="11"/>
        <color theme="1"/>
        <rFont val="Calibri"/>
        <family val="2"/>
        <scheme val="minor"/>
      </rPr>
      <t>enkel</t>
    </r>
  </si>
  <si>
    <t>maand-bedrag</t>
  </si>
  <si>
    <t># dagen met auto naar werk</t>
  </si>
  <si>
    <t>Tussenkomst woon-werk in maand</t>
  </si>
  <si>
    <t>Ref.bedrag (€/km)</t>
  </si>
  <si>
    <t>Percentage op ref.bedrag</t>
  </si>
  <si>
    <t>Respectering max +0,10€</t>
  </si>
  <si>
    <t>Toeslag + ref.bedrag</t>
  </si>
  <si>
    <t>Respectering max 20%</t>
  </si>
  <si>
    <r>
      <t xml:space="preserve">GELDIG VOOR PERIODE </t>
    </r>
    <r>
      <rPr>
        <u/>
        <sz val="16"/>
        <color theme="1"/>
        <rFont val="Calibri"/>
        <family val="2"/>
        <scheme val="minor"/>
      </rPr>
      <t>01/05/2026 - 31/07/2026</t>
    </r>
    <r>
      <rPr>
        <sz val="16"/>
        <color theme="1"/>
        <rFont val="Calibri"/>
        <family val="2"/>
        <scheme val="minor"/>
      </rPr>
      <t xml:space="preserve"> </t>
    </r>
  </si>
  <si>
    <t>Samenvattend</t>
  </si>
  <si>
    <t>In deze simulatie gebruiken we de minimum verplichte woon-werkverplaatsing in het paritair comité.</t>
  </si>
  <si>
    <t xml:space="preserve">Wanneer je als organisatie zelf een andere (hogere) tussenkomst voorziet moet je zelf aftoetsing doen op basis </t>
  </si>
  <si>
    <t>van de organisatie-gegevens.</t>
  </si>
  <si>
    <t xml:space="preserve">In de simulatie werd maand april '26 gebruikt (cfr wet), maar dit is identiek voor maanden mei-juni-juli '26 </t>
  </si>
  <si>
    <t>met correct aantal weekdagen van de maand).</t>
  </si>
  <si>
    <t>Er is geen verplichting om als werkgever dit brandstof-supplement toe te passen.</t>
  </si>
  <si>
    <t xml:space="preserve">Dit mogelijk brandstof-supplement voor woon-werkverkeer staat los van aangekondigde maatregelen voor </t>
  </si>
  <si>
    <t>tijdelijke verhoging dienstverplaatsingen.</t>
  </si>
  <si>
    <t>Maximale toeslag (€/km)</t>
  </si>
  <si>
    <t>SIMULATIE TUSSENKOMST IFV MAX BRANDSTOFTOESLAG</t>
  </si>
  <si>
    <t>De brandstoftoeslag moet voldoen aan dubbele regel: max +20% en max 0,10 € bijkomende vergoeding tov</t>
  </si>
  <si>
    <t>huidige vergoeding/km. Dit maakt dat we eerst onze klassieke minimale woon-werkvergoeding, die gelinkt is aan</t>
  </si>
  <si>
    <t>tabellen van NMBS en voorziet in een maandbedrag, ifv de enkele afstand, moeten omrekenen naar een bedrag</t>
  </si>
  <si>
    <t>per km (refertevergoeding).</t>
  </si>
  <si>
    <t xml:space="preserve">Enkel voor de enkele afstand van 1 km kan het maximale bedrag van 0,10 € bijkomend worden toegekend. </t>
  </si>
  <si>
    <t xml:space="preserve">Voor alle andere (enkele) afstanden kan maximaal de 20% verhoging worden toegekend. </t>
  </si>
  <si>
    <t>Op langere enkele afstanden is er beperkter supplement dat kan worden toegekend. Dit komt omdat de</t>
  </si>
  <si>
    <t>vergoedingen bij langere reisweg in verhouding lager liggen, wat geen marge betekent.</t>
  </si>
  <si>
    <t>Bij eventuele toepassing is het ook niet nodig om het maximum toelaatbare supplement te gebruiken.</t>
  </si>
  <si>
    <t xml:space="preserve">We zien in de wet ook geen verbod om het tijdelijke supplement enkel toe te passen voor bijvoorbeeld </t>
  </si>
  <si>
    <t>maximumafstand én minimumafstand.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</si>
</sst>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Palatino Linotype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BFD37F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1" fontId="0" fillId="0" borderId="0" xfId="0" applyNumberFormat="1"/>
    <xf numFmtId="2" fontId="0" fillId="4" borderId="1" xfId="0" applyNumberFormat="1" applyFill="1" applyBorder="1" applyProtection="1">
      <protection locked="0"/>
    </xf>
    <xf numFmtId="0" fontId="0" fillId="4" borderId="0" xfId="0" applyFill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0" fillId="5" borderId="5" xfId="0" applyFill="1" applyBorder="1" applyAlignment="1">
      <alignment vertical="center" wrapText="1"/>
    </xf>
    <xf numFmtId="0" fontId="0" fillId="5" borderId="7" xfId="0" applyFill="1" applyBorder="1" applyAlignment="1">
      <alignment vertical="center" wrapText="1"/>
    </xf>
    <xf numFmtId="0" fontId="0" fillId="0" borderId="8" xfId="0" applyBorder="1"/>
    <xf numFmtId="1" fontId="0" fillId="0" borderId="5" xfId="0" applyNumberFormat="1" applyBorder="1"/>
    <xf numFmtId="0" fontId="0" fillId="0" borderId="8" xfId="0" applyBorder="1" applyAlignment="1">
      <alignment horizontal="right"/>
    </xf>
    <xf numFmtId="0" fontId="0" fillId="0" borderId="5" xfId="0" applyBorder="1"/>
    <xf numFmtId="1" fontId="0" fillId="0" borderId="1" xfId="0" applyNumberFormat="1" applyBorder="1" applyAlignment="1">
      <alignment horizontal="right"/>
    </xf>
    <xf numFmtId="1" fontId="2" fillId="2" borderId="1" xfId="1" applyNumberFormat="1" applyFont="1" applyFill="1" applyBorder="1" applyAlignment="1">
      <alignment horizontal="right" vertical="top" wrapText="1"/>
    </xf>
    <xf numFmtId="1" fontId="0" fillId="0" borderId="2" xfId="0" applyNumberFormat="1" applyBorder="1" applyAlignment="1">
      <alignment horizontal="right"/>
    </xf>
    <xf numFmtId="2" fontId="9" fillId="0" borderId="0" xfId="0" applyNumberFormat="1" applyFont="1"/>
    <xf numFmtId="0" fontId="5" fillId="4" borderId="0" xfId="0" applyFont="1" applyFill="1" applyAlignment="1">
      <alignment horizontal="left" vertical="top" wrapText="1"/>
    </xf>
    <xf numFmtId="0" fontId="0" fillId="4" borderId="0" xfId="0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center" wrapText="1"/>
    </xf>
    <xf numFmtId="0" fontId="5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8" fillId="4" borderId="0" xfId="0" applyFont="1" applyFill="1" applyAlignment="1">
      <alignment horizontal="left" wrapText="1"/>
    </xf>
    <xf numFmtId="0" fontId="0" fillId="4" borderId="0" xfId="0" applyFill="1" applyAlignment="1">
      <alignment horizontal="left"/>
    </xf>
    <xf numFmtId="0" fontId="0" fillId="4" borderId="0" xfId="0" applyFill="1" applyAlignment="1">
      <alignment horizontal="left" vertical="top"/>
    </xf>
    <xf numFmtId="0" fontId="0" fillId="0" borderId="7" xfId="0" applyBorder="1"/>
    <xf numFmtId="0" fontId="10" fillId="0" borderId="5" xfId="0" applyFont="1" applyBorder="1"/>
    <xf numFmtId="0" fontId="12" fillId="4" borderId="0" xfId="0" applyFont="1" applyFill="1" applyAlignment="1">
      <alignment horizontal="left" wrapText="1"/>
    </xf>
    <xf numFmtId="0" fontId="0" fillId="4" borderId="0" xfId="0" applyFill="1" applyAlignment="1">
      <alignment horizontal="left" wrapText="1"/>
    </xf>
    <xf numFmtId="0" fontId="3" fillId="4" borderId="0" xfId="0" applyFont="1" applyFill="1" applyAlignment="1">
      <alignment horizontal="left"/>
    </xf>
    <xf numFmtId="0" fontId="3" fillId="6" borderId="9" xfId="0" applyFont="1" applyFill="1" applyBorder="1" applyAlignment="1">
      <alignment vertical="center"/>
    </xf>
    <xf numFmtId="0" fontId="3" fillId="3" borderId="10" xfId="0" applyFont="1" applyFill="1" applyBorder="1" applyAlignment="1" applyProtection="1">
      <alignment vertical="center"/>
      <protection locked="0"/>
    </xf>
    <xf numFmtId="0" fontId="3" fillId="4" borderId="3" xfId="0" applyFont="1" applyFill="1" applyBorder="1" applyAlignment="1" applyProtection="1">
      <alignment vertical="center"/>
      <protection locked="0"/>
    </xf>
    <xf numFmtId="0" fontId="3" fillId="4" borderId="0" xfId="0" applyFont="1" applyFill="1" applyAlignment="1" applyProtection="1">
      <alignment vertical="center"/>
      <protection locked="0"/>
    </xf>
    <xf numFmtId="0" fontId="0" fillId="4" borderId="11" xfId="0" applyFill="1" applyBorder="1"/>
    <xf numFmtId="1" fontId="0" fillId="4" borderId="11" xfId="0" applyNumberFormat="1" applyFill="1" applyBorder="1" applyAlignment="1" applyProtection="1">
      <alignment vertical="center"/>
      <protection locked="0"/>
    </xf>
    <xf numFmtId="2" fontId="0" fillId="4" borderId="11" xfId="0" applyNumberFormat="1" applyFill="1" applyBorder="1"/>
    <xf numFmtId="0" fontId="0" fillId="4" borderId="1" xfId="0" applyFill="1" applyBorder="1"/>
    <xf numFmtId="1" fontId="0" fillId="4" borderId="1" xfId="0" applyNumberFormat="1" applyFill="1" applyBorder="1" applyAlignment="1" applyProtection="1">
      <alignment vertical="center"/>
      <protection locked="0"/>
    </xf>
    <xf numFmtId="2" fontId="0" fillId="4" borderId="1" xfId="0" applyNumberFormat="1" applyFill="1" applyBorder="1"/>
    <xf numFmtId="164" fontId="0" fillId="4" borderId="12" xfId="0" applyNumberFormat="1" applyFill="1" applyBorder="1"/>
    <xf numFmtId="164" fontId="0" fillId="4" borderId="4" xfId="0" applyNumberFormat="1" applyFill="1" applyBorder="1"/>
    <xf numFmtId="10" fontId="3" fillId="7" borderId="15" xfId="0" applyNumberFormat="1" applyFont="1" applyFill="1" applyBorder="1" applyAlignment="1" applyProtection="1">
      <alignment horizontal="center" vertical="center" wrapText="1"/>
      <protection locked="0"/>
    </xf>
    <xf numFmtId="0" fontId="0" fillId="7" borderId="16" xfId="0" applyFill="1" applyBorder="1"/>
    <xf numFmtId="0" fontId="0" fillId="5" borderId="17" xfId="0" applyFill="1" applyBorder="1" applyAlignment="1">
      <alignment vertical="center" wrapText="1"/>
    </xf>
    <xf numFmtId="0" fontId="0" fillId="5" borderId="18" xfId="0" applyFill="1" applyBorder="1" applyAlignment="1">
      <alignment vertical="center" wrapText="1"/>
    </xf>
    <xf numFmtId="164" fontId="0" fillId="4" borderId="19" xfId="0" applyNumberFormat="1" applyFill="1" applyBorder="1"/>
    <xf numFmtId="0" fontId="0" fillId="4" borderId="20" xfId="0" applyFill="1" applyBorder="1"/>
    <xf numFmtId="164" fontId="0" fillId="4" borderId="21" xfId="0" applyNumberFormat="1" applyFill="1" applyBorder="1"/>
    <xf numFmtId="0" fontId="0" fillId="4" borderId="22" xfId="0" applyFill="1" applyBorder="1"/>
    <xf numFmtId="164" fontId="0" fillId="4" borderId="23" xfId="0" applyNumberFormat="1" applyFill="1" applyBorder="1"/>
    <xf numFmtId="0" fontId="0" fillId="4" borderId="24" xfId="0" applyFill="1" applyBorder="1"/>
    <xf numFmtId="0" fontId="3" fillId="7" borderId="15" xfId="0" applyFont="1" applyFill="1" applyBorder="1"/>
    <xf numFmtId="164" fontId="0" fillId="4" borderId="0" xfId="0" applyNumberFormat="1" applyFill="1"/>
    <xf numFmtId="164" fontId="0" fillId="0" borderId="0" xfId="0" applyNumberFormat="1"/>
    <xf numFmtId="2" fontId="0" fillId="0" borderId="1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64" fontId="0" fillId="0" borderId="13" xfId="0" applyNumberFormat="1" applyFill="1" applyBorder="1"/>
    <xf numFmtId="164" fontId="0" fillId="0" borderId="14" xfId="0" applyNumberFormat="1" applyFill="1" applyBorder="1"/>
    <xf numFmtId="164" fontId="0" fillId="5" borderId="8" xfId="0" applyNumberFormat="1" applyFill="1" applyBorder="1" applyAlignment="1">
      <alignment horizontal="right" vertical="center" wrapText="1"/>
    </xf>
    <xf numFmtId="0" fontId="12" fillId="4" borderId="0" xfId="0" applyFont="1" applyFill="1"/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BFD3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4</xdr:row>
      <xdr:rowOff>133350</xdr:rowOff>
    </xdr:from>
    <xdr:to>
      <xdr:col>1</xdr:col>
      <xdr:colOff>369812</xdr:colOff>
      <xdr:row>6</xdr:row>
      <xdr:rowOff>142386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B2D7A91-63D5-F29E-A372-2BA8478999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" y="1057275"/>
          <a:ext cx="1188962" cy="374161"/>
        </a:xfrm>
        <a:prstGeom prst="rect">
          <a:avLst/>
        </a:prstGeom>
      </xdr:spPr>
    </xdr:pic>
    <xdr:clientData/>
  </xdr:twoCellAnchor>
  <xdr:twoCellAnchor>
    <xdr:from>
      <xdr:col>5</xdr:col>
      <xdr:colOff>76201</xdr:colOff>
      <xdr:row>5</xdr:row>
      <xdr:rowOff>120650</xdr:rowOff>
    </xdr:from>
    <xdr:to>
      <xdr:col>6</xdr:col>
      <xdr:colOff>523876</xdr:colOff>
      <xdr:row>9</xdr:row>
      <xdr:rowOff>25400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BE3399D0-082B-45AD-8B51-37DCE382DF1F}"/>
            </a:ext>
          </a:extLst>
        </xdr:cNvPr>
        <xdr:cNvSpPr txBox="1"/>
      </xdr:nvSpPr>
      <xdr:spPr>
        <a:xfrm>
          <a:off x="4714876" y="1196975"/>
          <a:ext cx="1162050" cy="6477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accent2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Simulatie ifv 20% max toeslag (belastingkr.)</a:t>
          </a:r>
        </a:p>
      </xdr:txBody>
    </xdr:sp>
    <xdr:clientData/>
  </xdr:twoCellAnchor>
  <xdr:twoCellAnchor>
    <xdr:from>
      <xdr:col>5</xdr:col>
      <xdr:colOff>314325</xdr:colOff>
      <xdr:row>9</xdr:row>
      <xdr:rowOff>34925</xdr:rowOff>
    </xdr:from>
    <xdr:to>
      <xdr:col>5</xdr:col>
      <xdr:colOff>587375</xdr:colOff>
      <xdr:row>10</xdr:row>
      <xdr:rowOff>123826</xdr:rowOff>
    </xdr:to>
    <xdr:sp macro="" textlink="">
      <xdr:nvSpPr>
        <xdr:cNvPr id="4" name="Pijl: omlaag 3">
          <a:extLst>
            <a:ext uri="{FF2B5EF4-FFF2-40B4-BE49-F238E27FC236}">
              <a16:creationId xmlns:a16="http://schemas.microsoft.com/office/drawing/2014/main" id="{0242C1AB-3D7D-4F59-B93B-F64E5D443323}"/>
            </a:ext>
          </a:extLst>
        </xdr:cNvPr>
        <xdr:cNvSpPr/>
      </xdr:nvSpPr>
      <xdr:spPr>
        <a:xfrm>
          <a:off x="4953000" y="1854200"/>
          <a:ext cx="273050" cy="422276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7</xdr:col>
      <xdr:colOff>190500</xdr:colOff>
      <xdr:row>9</xdr:row>
      <xdr:rowOff>38100</xdr:rowOff>
    </xdr:from>
    <xdr:to>
      <xdr:col>7</xdr:col>
      <xdr:colOff>463550</xdr:colOff>
      <xdr:row>10</xdr:row>
      <xdr:rowOff>120651</xdr:rowOff>
    </xdr:to>
    <xdr:sp macro="" textlink="">
      <xdr:nvSpPr>
        <xdr:cNvPr id="5" name="Pijl: omlaag 4">
          <a:extLst>
            <a:ext uri="{FF2B5EF4-FFF2-40B4-BE49-F238E27FC236}">
              <a16:creationId xmlns:a16="http://schemas.microsoft.com/office/drawing/2014/main" id="{31092CB7-9F22-4DE2-B099-8B389576F041}"/>
            </a:ext>
          </a:extLst>
        </xdr:cNvPr>
        <xdr:cNvSpPr/>
      </xdr:nvSpPr>
      <xdr:spPr>
        <a:xfrm>
          <a:off x="6391275" y="1857375"/>
          <a:ext cx="273050" cy="415926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7</xdr:col>
      <xdr:colOff>44450</xdr:colOff>
      <xdr:row>5</xdr:row>
      <xdr:rowOff>120650</xdr:rowOff>
    </xdr:from>
    <xdr:to>
      <xdr:col>8</xdr:col>
      <xdr:colOff>590550</xdr:colOff>
      <xdr:row>9</xdr:row>
      <xdr:rowOff>25400</xdr:rowOff>
    </xdr:to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1089542F-FB43-41F1-8C61-E105C51022AF}"/>
            </a:ext>
          </a:extLst>
        </xdr:cNvPr>
        <xdr:cNvSpPr txBox="1"/>
      </xdr:nvSpPr>
      <xdr:spPr>
        <a:xfrm>
          <a:off x="6245225" y="1196975"/>
          <a:ext cx="1241425" cy="6477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accent2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Simulatie ifv 0,10€ max toeslag (belastingkr.)</a:t>
          </a:r>
        </a:p>
      </xdr:txBody>
    </xdr:sp>
    <xdr:clientData/>
  </xdr:twoCellAnchor>
  <xdr:twoCellAnchor>
    <xdr:from>
      <xdr:col>1</xdr:col>
      <xdr:colOff>215900</xdr:colOff>
      <xdr:row>6</xdr:row>
      <xdr:rowOff>152400</xdr:rowOff>
    </xdr:from>
    <xdr:to>
      <xdr:col>5</xdr:col>
      <xdr:colOff>0</xdr:colOff>
      <xdr:row>10</xdr:row>
      <xdr:rowOff>111125</xdr:rowOff>
    </xdr:to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ED4FF736-C813-4E5F-94EC-0D7718D3F91E}"/>
            </a:ext>
          </a:extLst>
        </xdr:cNvPr>
        <xdr:cNvSpPr txBox="1"/>
      </xdr:nvSpPr>
      <xdr:spPr>
        <a:xfrm>
          <a:off x="1082675" y="1438275"/>
          <a:ext cx="1003300" cy="8255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accent2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l-BE" sz="1100"/>
            <a:t>Tussenkomst per maand omgezet naar bedrag/km</a:t>
          </a:r>
        </a:p>
        <a:p>
          <a:endParaRPr lang="nl-BE" sz="1100"/>
        </a:p>
      </xdr:txBody>
    </xdr:sp>
    <xdr:clientData/>
  </xdr:twoCellAnchor>
  <xdr:twoCellAnchor>
    <xdr:from>
      <xdr:col>11</xdr:col>
      <xdr:colOff>527050</xdr:colOff>
      <xdr:row>7</xdr:row>
      <xdr:rowOff>19050</xdr:rowOff>
    </xdr:from>
    <xdr:to>
      <xdr:col>12</xdr:col>
      <xdr:colOff>593725</xdr:colOff>
      <xdr:row>10</xdr:row>
      <xdr:rowOff>44450</xdr:rowOff>
    </xdr:to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D359EDA6-31B1-4E67-A57C-C4EA5C0CBE13}"/>
            </a:ext>
          </a:extLst>
        </xdr:cNvPr>
        <xdr:cNvSpPr txBox="1"/>
      </xdr:nvSpPr>
      <xdr:spPr>
        <a:xfrm>
          <a:off x="3905250" y="1524000"/>
          <a:ext cx="676275" cy="679450"/>
        </a:xfrm>
        <a:prstGeom prst="rect">
          <a:avLst/>
        </a:prstGeom>
        <a:solidFill>
          <a:srgbClr val="FFFF00"/>
        </a:solidFill>
        <a:ln w="9525" cmpd="sng">
          <a:solidFill>
            <a:schemeClr val="accent2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l-BE" sz="1100"/>
            <a:t>Besluit onderaan blad</a:t>
          </a:r>
        </a:p>
      </xdr:txBody>
    </xdr:sp>
    <xdr:clientData/>
  </xdr:twoCellAnchor>
  <xdr:twoCellAnchor>
    <xdr:from>
      <xdr:col>4</xdr:col>
      <xdr:colOff>285751</xdr:colOff>
      <xdr:row>10</xdr:row>
      <xdr:rowOff>142875</xdr:rowOff>
    </xdr:from>
    <xdr:to>
      <xdr:col>4</xdr:col>
      <xdr:colOff>495301</xdr:colOff>
      <xdr:row>11</xdr:row>
      <xdr:rowOff>177801</xdr:rowOff>
    </xdr:to>
    <xdr:sp macro="" textlink="">
      <xdr:nvSpPr>
        <xdr:cNvPr id="9" name="Pijl: omlaag 8">
          <a:extLst>
            <a:ext uri="{FF2B5EF4-FFF2-40B4-BE49-F238E27FC236}">
              <a16:creationId xmlns:a16="http://schemas.microsoft.com/office/drawing/2014/main" id="{EDE9FFE9-1AAF-4778-98BF-21BCFA3464D6}"/>
            </a:ext>
          </a:extLst>
        </xdr:cNvPr>
        <xdr:cNvSpPr/>
      </xdr:nvSpPr>
      <xdr:spPr>
        <a:xfrm>
          <a:off x="4010026" y="2295525"/>
          <a:ext cx="209550" cy="234951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9</xdr:col>
      <xdr:colOff>114300</xdr:colOff>
      <xdr:row>6</xdr:row>
      <xdr:rowOff>184151</xdr:rowOff>
    </xdr:from>
    <xdr:to>
      <xdr:col>10</xdr:col>
      <xdr:colOff>425450</xdr:colOff>
      <xdr:row>10</xdr:row>
      <xdr:rowOff>101601</xdr:rowOff>
    </xdr:to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1DC6607C-FD2F-4A81-99B9-230C49D13E67}"/>
            </a:ext>
          </a:extLst>
        </xdr:cNvPr>
        <xdr:cNvSpPr txBox="1"/>
      </xdr:nvSpPr>
      <xdr:spPr>
        <a:xfrm>
          <a:off x="2197100" y="1473201"/>
          <a:ext cx="996950" cy="7874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accent2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l-BE" sz="1100"/>
            <a:t>Mogelijke</a:t>
          </a:r>
          <a:r>
            <a:rPr lang="nl-BE" sz="1100" baseline="0"/>
            <a:t> tijdelijke verhoging</a:t>
          </a:r>
          <a:endParaRPr lang="nl-BE" sz="1100"/>
        </a:p>
      </xdr:txBody>
    </xdr:sp>
    <xdr:clientData/>
  </xdr:twoCellAnchor>
  <xdr:twoCellAnchor>
    <xdr:from>
      <xdr:col>9</xdr:col>
      <xdr:colOff>285750</xdr:colOff>
      <xdr:row>10</xdr:row>
      <xdr:rowOff>127000</xdr:rowOff>
    </xdr:from>
    <xdr:to>
      <xdr:col>9</xdr:col>
      <xdr:colOff>495300</xdr:colOff>
      <xdr:row>11</xdr:row>
      <xdr:rowOff>161926</xdr:rowOff>
    </xdr:to>
    <xdr:sp macro="" textlink="">
      <xdr:nvSpPr>
        <xdr:cNvPr id="11" name="Pijl: omlaag 10">
          <a:extLst>
            <a:ext uri="{FF2B5EF4-FFF2-40B4-BE49-F238E27FC236}">
              <a16:creationId xmlns:a16="http://schemas.microsoft.com/office/drawing/2014/main" id="{62F5E000-D54D-4495-8883-825848FD9C18}"/>
            </a:ext>
          </a:extLst>
        </xdr:cNvPr>
        <xdr:cNvSpPr/>
      </xdr:nvSpPr>
      <xdr:spPr>
        <a:xfrm>
          <a:off x="2368550" y="2286000"/>
          <a:ext cx="209550" cy="231776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7"/>
  <sheetViews>
    <sheetView tabSelected="1" topLeftCell="A5" workbookViewId="0">
      <selection activeCell="M163" sqref="M163"/>
    </sheetView>
  </sheetViews>
  <sheetFormatPr defaultRowHeight="14.5" x14ac:dyDescent="0.35"/>
  <cols>
    <col min="1" max="1" width="12.453125" customWidth="1"/>
    <col min="2" max="2" width="7.453125" customWidth="1"/>
    <col min="3" max="3" width="11" hidden="1" customWidth="1"/>
    <col min="4" max="4" width="12.08984375" hidden="1" customWidth="1"/>
    <col min="5" max="5" width="9.90625" customWidth="1"/>
    <col min="6" max="6" width="10.26953125" hidden="1" customWidth="1"/>
    <col min="7" max="7" width="11.90625" hidden="1" customWidth="1"/>
    <col min="8" max="8" width="9.6328125" hidden="1" customWidth="1"/>
    <col min="9" max="9" width="12" hidden="1" customWidth="1"/>
    <col min="10" max="10" width="12.453125" style="53" customWidth="1"/>
  </cols>
  <sheetData>
    <row r="1" spans="1:16" x14ac:dyDescent="0.35">
      <c r="A1" s="16"/>
      <c r="B1" s="16"/>
      <c r="C1" s="16"/>
      <c r="D1" s="16"/>
      <c r="E1" s="16"/>
      <c r="F1" s="16"/>
      <c r="G1" s="16"/>
      <c r="H1" s="16"/>
      <c r="I1" s="16"/>
      <c r="J1" s="52"/>
      <c r="K1" s="16"/>
      <c r="L1" s="16"/>
      <c r="M1" s="16"/>
      <c r="N1" s="16"/>
      <c r="O1" s="16"/>
      <c r="P1" s="16"/>
    </row>
    <row r="2" spans="1:16" ht="21" customHeight="1" x14ac:dyDescent="0.5">
      <c r="A2" s="17" t="s">
        <v>35</v>
      </c>
      <c r="B2" s="3"/>
      <c r="C2" s="18"/>
      <c r="D2" s="3"/>
      <c r="E2" s="3"/>
      <c r="F2" s="21"/>
      <c r="G2" s="3"/>
      <c r="H2" s="3"/>
      <c r="I2" s="16"/>
      <c r="J2" s="52"/>
      <c r="K2" s="16"/>
      <c r="L2" s="16"/>
      <c r="M2" s="16"/>
      <c r="N2" s="16"/>
      <c r="O2" s="16"/>
      <c r="P2" s="16"/>
    </row>
    <row r="3" spans="1:16" ht="21" customHeight="1" x14ac:dyDescent="0.5">
      <c r="A3" s="19" t="s">
        <v>24</v>
      </c>
      <c r="B3" s="3"/>
      <c r="C3" s="18"/>
      <c r="D3" s="3"/>
      <c r="E3" s="3"/>
      <c r="F3" s="22"/>
      <c r="G3" s="3"/>
      <c r="H3" s="17" t="s">
        <v>11</v>
      </c>
      <c r="I3" s="16"/>
      <c r="J3" s="52"/>
      <c r="K3" s="16"/>
      <c r="L3" s="16"/>
      <c r="M3" s="16"/>
      <c r="N3" s="16"/>
      <c r="O3" s="16"/>
      <c r="P3" s="16"/>
    </row>
    <row r="4" spans="1:16" ht="16.5" customHeight="1" x14ac:dyDescent="0.5">
      <c r="A4" s="20" t="s">
        <v>12</v>
      </c>
      <c r="B4" s="3"/>
      <c r="C4" s="18"/>
      <c r="D4" s="3"/>
      <c r="E4" s="3"/>
      <c r="F4" s="22"/>
      <c r="G4" s="3"/>
      <c r="H4" s="3"/>
      <c r="I4" s="16"/>
      <c r="J4" s="52"/>
      <c r="K4" s="16"/>
      <c r="L4" s="16"/>
      <c r="M4" s="16"/>
      <c r="N4" s="16"/>
      <c r="O4" s="16"/>
      <c r="P4" s="16"/>
    </row>
    <row r="5" spans="1:16" ht="12" customHeight="1" x14ac:dyDescent="0.5">
      <c r="B5" s="3"/>
      <c r="C5" s="19"/>
      <c r="D5" s="3"/>
      <c r="E5" s="3"/>
      <c r="F5" s="22"/>
      <c r="G5" s="3"/>
      <c r="H5" s="3"/>
      <c r="I5" s="16"/>
      <c r="J5" s="52"/>
      <c r="K5" s="16"/>
      <c r="L5" s="16"/>
      <c r="M5" s="16"/>
      <c r="N5" s="16"/>
      <c r="O5" s="16"/>
      <c r="P5" s="16"/>
    </row>
    <row r="6" spans="1:16" ht="16.5" customHeight="1" x14ac:dyDescent="0.5">
      <c r="A6" s="17"/>
      <c r="B6" s="3"/>
      <c r="C6" s="19"/>
      <c r="D6" s="3"/>
      <c r="E6" s="3"/>
      <c r="F6" s="22"/>
      <c r="G6" s="3"/>
      <c r="H6" s="3"/>
      <c r="I6" s="16"/>
      <c r="J6" s="52"/>
      <c r="K6" s="16"/>
      <c r="L6" s="16"/>
      <c r="M6" s="16"/>
      <c r="N6" s="16"/>
      <c r="O6" s="16"/>
      <c r="P6" s="16"/>
    </row>
    <row r="7" spans="1:16" ht="17" customHeight="1" x14ac:dyDescent="0.5">
      <c r="B7" s="3"/>
      <c r="C7" s="19"/>
      <c r="D7" s="3"/>
      <c r="E7" s="3"/>
      <c r="F7" s="23"/>
      <c r="G7" s="3"/>
      <c r="H7" s="3"/>
      <c r="I7" s="16"/>
      <c r="J7" s="52"/>
      <c r="K7" s="16"/>
      <c r="L7" s="16"/>
      <c r="M7" s="16"/>
      <c r="N7" s="16"/>
      <c r="O7" s="16"/>
      <c r="P7" s="16"/>
    </row>
    <row r="8" spans="1:16" ht="10" customHeight="1" x14ac:dyDescent="0.5">
      <c r="A8" s="17"/>
      <c r="B8" s="3"/>
      <c r="C8" s="19"/>
      <c r="D8" s="3"/>
      <c r="E8" s="3"/>
      <c r="F8" s="3"/>
      <c r="G8" s="3"/>
      <c r="H8" s="3"/>
      <c r="I8" s="16"/>
      <c r="J8" s="52"/>
      <c r="K8" s="16"/>
      <c r="L8" s="16"/>
      <c r="M8" s="16"/>
      <c r="N8" s="16"/>
      <c r="O8" s="16"/>
      <c r="P8" s="16"/>
    </row>
    <row r="9" spans="1:16" ht="15" customHeight="1" x14ac:dyDescent="0.5">
      <c r="A9" s="17"/>
      <c r="B9" s="3"/>
      <c r="C9" s="19"/>
      <c r="D9" s="26"/>
      <c r="E9" s="26"/>
      <c r="F9" s="22"/>
      <c r="G9" s="3"/>
      <c r="H9" s="3"/>
      <c r="I9" s="16"/>
      <c r="J9" s="52"/>
      <c r="K9" s="16"/>
      <c r="L9" s="16"/>
      <c r="M9" s="16"/>
      <c r="N9" s="16"/>
      <c r="O9" s="16"/>
      <c r="P9" s="16"/>
    </row>
    <row r="10" spans="1:16" ht="26.5" customHeight="1" x14ac:dyDescent="0.35">
      <c r="A10" s="3"/>
      <c r="B10" s="3"/>
      <c r="C10" s="15"/>
      <c r="D10" s="27"/>
      <c r="E10" s="27"/>
      <c r="F10" s="28"/>
      <c r="G10" s="3"/>
      <c r="H10" s="3"/>
      <c r="I10" s="16"/>
      <c r="J10" s="52"/>
      <c r="K10" s="16"/>
      <c r="L10" s="16"/>
      <c r="M10" s="16"/>
      <c r="N10" s="16"/>
      <c r="O10" s="16"/>
      <c r="P10" s="16"/>
    </row>
    <row r="11" spans="1:16" ht="15.5" customHeight="1" thickBot="1" x14ac:dyDescent="0.4">
      <c r="A11" s="4"/>
      <c r="B11" s="4"/>
      <c r="C11" s="15"/>
      <c r="D11" s="3"/>
      <c r="E11" s="3"/>
      <c r="F11" s="3"/>
      <c r="G11" s="3"/>
      <c r="H11" s="3"/>
      <c r="I11" s="16"/>
      <c r="J11" s="52"/>
      <c r="K11" s="16"/>
      <c r="L11" s="16"/>
      <c r="M11" s="16"/>
      <c r="N11" s="16"/>
      <c r="O11" s="16"/>
      <c r="P11" s="16"/>
    </row>
    <row r="12" spans="1:16" ht="15" customHeight="1" thickTop="1" thickBot="1" x14ac:dyDescent="0.4">
      <c r="A12" s="29" t="s">
        <v>14</v>
      </c>
      <c r="B12" s="30" t="s">
        <v>13</v>
      </c>
      <c r="C12" s="31"/>
      <c r="D12" s="32"/>
      <c r="E12" s="32"/>
      <c r="F12" s="41">
        <v>0.2</v>
      </c>
      <c r="G12" s="42"/>
      <c r="H12" s="51">
        <v>0.1</v>
      </c>
      <c r="I12" s="42"/>
      <c r="J12" s="52"/>
      <c r="K12" s="16"/>
      <c r="L12" s="16"/>
      <c r="M12" s="16"/>
      <c r="N12" s="16"/>
      <c r="O12" s="16"/>
      <c r="P12" s="16"/>
    </row>
    <row r="13" spans="1:16" ht="40.5" customHeight="1" thickBot="1" x14ac:dyDescent="0.4">
      <c r="A13" s="5" t="s">
        <v>15</v>
      </c>
      <c r="B13" s="5" t="s">
        <v>16</v>
      </c>
      <c r="C13" s="5" t="s">
        <v>17</v>
      </c>
      <c r="D13" s="5" t="s">
        <v>18</v>
      </c>
      <c r="E13" s="6" t="s">
        <v>19</v>
      </c>
      <c r="F13" s="43" t="s">
        <v>20</v>
      </c>
      <c r="G13" s="44" t="s">
        <v>21</v>
      </c>
      <c r="H13" s="43" t="s">
        <v>22</v>
      </c>
      <c r="I13" s="44" t="s">
        <v>23</v>
      </c>
      <c r="J13" s="58" t="s">
        <v>34</v>
      </c>
      <c r="K13" s="16"/>
      <c r="L13" s="16"/>
      <c r="M13" s="16"/>
      <c r="N13" s="16"/>
      <c r="O13" s="16"/>
      <c r="P13" s="16"/>
    </row>
    <row r="14" spans="1:16" x14ac:dyDescent="0.35">
      <c r="A14" s="54">
        <v>1</v>
      </c>
      <c r="B14" s="33">
        <f>IF(NOT(ISBLANK(A14)),VLOOKUP(A14,Opzoeken!$A$2:$B$152,2,FALSE),"")</f>
        <v>23.75</v>
      </c>
      <c r="C14" s="34">
        <v>22</v>
      </c>
      <c r="D14" s="35">
        <f>IF(C14=0,0,(MAX(0,(B14-(B14/21*(VLOOKUP($B$12,Opzoeken!$D$2:$E$2,2,FALSE)-C14))))))</f>
        <v>23.75</v>
      </c>
      <c r="E14" s="39">
        <f>D14/(2*A14*C14)</f>
        <v>0.53977272727272729</v>
      </c>
      <c r="F14" s="45">
        <f>E14*$F$12</f>
        <v>0.10795454545454547</v>
      </c>
      <c r="G14" s="46" t="str">
        <f>IF(F14&lt;0.1,"ok","niet ok")</f>
        <v>niet ok</v>
      </c>
      <c r="H14" s="45">
        <f>E14+$H$12</f>
        <v>0.63977272727272727</v>
      </c>
      <c r="I14" s="46" t="str">
        <f>IF(E14*1.2&gt;H14,"ok","niet ok")</f>
        <v>ok</v>
      </c>
      <c r="J14" s="56">
        <f>H14-E14</f>
        <v>9.9999999999999978E-2</v>
      </c>
      <c r="K14" s="16"/>
      <c r="L14" s="16"/>
      <c r="M14" s="16"/>
      <c r="N14" s="16"/>
      <c r="O14" s="16"/>
      <c r="P14" s="16"/>
    </row>
    <row r="15" spans="1:16" x14ac:dyDescent="0.35">
      <c r="A15" s="55">
        <v>2</v>
      </c>
      <c r="B15" s="36">
        <f>IF(NOT(ISBLANK(A15)),VLOOKUP(A15,Opzoeken!$A$2:$B$152,2,FALSE),"")</f>
        <v>23.75</v>
      </c>
      <c r="C15" s="37">
        <v>22</v>
      </c>
      <c r="D15" s="38">
        <f>IF(C15=0,0,(MAX(0,(B15-(B15/21*(VLOOKUP($B$12,Opzoeken!$D$2:$E$2,2,FALSE)-C15))))))</f>
        <v>23.75</v>
      </c>
      <c r="E15" s="40">
        <f t="shared" ref="E15:E78" si="0">D15/(2*A15*C15)</f>
        <v>0.26988636363636365</v>
      </c>
      <c r="F15" s="47">
        <f t="shared" ref="F15:F78" si="1">E15*$F$12</f>
        <v>5.3977272727272735E-2</v>
      </c>
      <c r="G15" s="48" t="str">
        <f t="shared" ref="G15:G78" si="2">IF(F15&lt;0.1,"ok","niet ok")</f>
        <v>ok</v>
      </c>
      <c r="H15" s="47">
        <f t="shared" ref="H15:H78" si="3">E15+$H$12</f>
        <v>0.36988636363636362</v>
      </c>
      <c r="I15" s="48" t="str">
        <f t="shared" ref="I15:I78" si="4">IF(E15*1.2&gt;H15,"ok","niet ok")</f>
        <v>niet ok</v>
      </c>
      <c r="J15" s="57">
        <f>F15</f>
        <v>5.3977272727272735E-2</v>
      </c>
      <c r="K15" s="16"/>
      <c r="L15" s="16"/>
      <c r="M15" s="16"/>
      <c r="N15" s="16"/>
      <c r="O15" s="16"/>
      <c r="P15" s="16"/>
    </row>
    <row r="16" spans="1:16" x14ac:dyDescent="0.35">
      <c r="A16" s="55">
        <v>3</v>
      </c>
      <c r="B16" s="36">
        <f>IF(NOT(ISBLANK(A16)),VLOOKUP(A16,Opzoeken!$A$2:$B$152,2,FALSE),"")</f>
        <v>23.75</v>
      </c>
      <c r="C16" s="37">
        <v>22</v>
      </c>
      <c r="D16" s="38">
        <f>IF(C16=0,0,(MAX(0,(B16-(B16/21*(VLOOKUP($B$12,Opzoeken!$D$2:$E$2,2,FALSE)-C16))))))</f>
        <v>23.75</v>
      </c>
      <c r="E16" s="40">
        <f t="shared" si="0"/>
        <v>0.17992424242424243</v>
      </c>
      <c r="F16" s="47">
        <f t="shared" si="1"/>
        <v>3.5984848484848488E-2</v>
      </c>
      <c r="G16" s="48" t="str">
        <f t="shared" si="2"/>
        <v>ok</v>
      </c>
      <c r="H16" s="47">
        <f t="shared" si="3"/>
        <v>0.27992424242424241</v>
      </c>
      <c r="I16" s="48" t="str">
        <f t="shared" si="4"/>
        <v>niet ok</v>
      </c>
      <c r="J16" s="57">
        <f>F16</f>
        <v>3.5984848484848488E-2</v>
      </c>
      <c r="K16" s="16"/>
      <c r="L16" s="16"/>
      <c r="M16" s="16"/>
      <c r="N16" s="16"/>
      <c r="O16" s="16"/>
      <c r="P16" s="16"/>
    </row>
    <row r="17" spans="1:16" x14ac:dyDescent="0.35">
      <c r="A17" s="55">
        <v>4</v>
      </c>
      <c r="B17" s="36">
        <f>IF(NOT(ISBLANK(A17)),VLOOKUP(A17,Opzoeken!$A$2:$B$152,2,FALSE),"")</f>
        <v>26</v>
      </c>
      <c r="C17" s="37">
        <v>22</v>
      </c>
      <c r="D17" s="38">
        <f>IF(C17=0,0,(MAX(0,(B17-(B17/21*(VLOOKUP($B$12,Opzoeken!$D$2:$E$2,2,FALSE)-C17))))))</f>
        <v>26</v>
      </c>
      <c r="E17" s="40">
        <f t="shared" si="0"/>
        <v>0.14772727272727273</v>
      </c>
      <c r="F17" s="47">
        <f t="shared" si="1"/>
        <v>2.9545454545454548E-2</v>
      </c>
      <c r="G17" s="48" t="str">
        <f t="shared" si="2"/>
        <v>ok</v>
      </c>
      <c r="H17" s="47">
        <f t="shared" si="3"/>
        <v>0.24772727272727274</v>
      </c>
      <c r="I17" s="48" t="str">
        <f t="shared" si="4"/>
        <v>niet ok</v>
      </c>
      <c r="J17" s="57">
        <f>F17</f>
        <v>2.9545454545454548E-2</v>
      </c>
      <c r="K17" s="16"/>
      <c r="L17" s="16"/>
      <c r="M17" s="16"/>
      <c r="N17" s="16"/>
      <c r="O17" s="16"/>
      <c r="P17" s="16"/>
    </row>
    <row r="18" spans="1:16" x14ac:dyDescent="0.35">
      <c r="A18" s="55">
        <v>5</v>
      </c>
      <c r="B18" s="36">
        <f>IF(NOT(ISBLANK(A18)),VLOOKUP(A18,Opzoeken!$A$2:$B$152,2,FALSE),"")</f>
        <v>28</v>
      </c>
      <c r="C18" s="37">
        <v>22</v>
      </c>
      <c r="D18" s="38">
        <f>IF(C18=0,0,(MAX(0,(B18-(B18/21*(VLOOKUP($B$12,Opzoeken!$D$2:$E$2,2,FALSE)-C18))))))</f>
        <v>28</v>
      </c>
      <c r="E18" s="40">
        <f t="shared" si="0"/>
        <v>0.12727272727272726</v>
      </c>
      <c r="F18" s="47">
        <f t="shared" si="1"/>
        <v>2.5454545454545452E-2</v>
      </c>
      <c r="G18" s="48" t="str">
        <f t="shared" si="2"/>
        <v>ok</v>
      </c>
      <c r="H18" s="47">
        <f t="shared" si="3"/>
        <v>0.22727272727272727</v>
      </c>
      <c r="I18" s="48" t="str">
        <f t="shared" si="4"/>
        <v>niet ok</v>
      </c>
      <c r="J18" s="57">
        <f>F18</f>
        <v>2.5454545454545452E-2</v>
      </c>
      <c r="K18" s="16"/>
      <c r="L18" s="16"/>
      <c r="M18" s="16"/>
      <c r="N18" s="16"/>
      <c r="O18" s="16"/>
      <c r="P18" s="16"/>
    </row>
    <row r="19" spans="1:16" x14ac:dyDescent="0.35">
      <c r="A19" s="55">
        <v>6</v>
      </c>
      <c r="B19" s="36">
        <f>IF(NOT(ISBLANK(A19)),VLOOKUP(A19,Opzoeken!$A$2:$B$152,2,FALSE),"")</f>
        <v>30</v>
      </c>
      <c r="C19" s="37">
        <v>22</v>
      </c>
      <c r="D19" s="38">
        <f>IF(C19=0,0,(MAX(0,(B19-(B19/21*(VLOOKUP($B$12,Opzoeken!$D$2:$E$2,2,FALSE)-C19))))))</f>
        <v>30</v>
      </c>
      <c r="E19" s="40">
        <f t="shared" si="0"/>
        <v>0.11363636363636363</v>
      </c>
      <c r="F19" s="47">
        <f t="shared" si="1"/>
        <v>2.2727272727272728E-2</v>
      </c>
      <c r="G19" s="48" t="str">
        <f t="shared" si="2"/>
        <v>ok</v>
      </c>
      <c r="H19" s="47">
        <f t="shared" si="3"/>
        <v>0.21363636363636362</v>
      </c>
      <c r="I19" s="48" t="str">
        <f t="shared" si="4"/>
        <v>niet ok</v>
      </c>
      <c r="J19" s="57">
        <f>F19</f>
        <v>2.2727272727272728E-2</v>
      </c>
      <c r="K19" s="16"/>
      <c r="L19" s="16"/>
      <c r="M19" s="16"/>
      <c r="N19" s="16"/>
      <c r="O19" s="16"/>
      <c r="P19" s="16"/>
    </row>
    <row r="20" spans="1:16" x14ac:dyDescent="0.35">
      <c r="A20" s="55">
        <v>7</v>
      </c>
      <c r="B20" s="36">
        <f>IF(NOT(ISBLANK(A20)),VLOOKUP(A20,Opzoeken!$A$2:$B$152,2,FALSE),"")</f>
        <v>31.5</v>
      </c>
      <c r="C20" s="37">
        <v>22</v>
      </c>
      <c r="D20" s="38">
        <f>IF(C20=0,0,(MAX(0,(B20-(B20/21*(VLOOKUP($B$12,Opzoeken!$D$2:$E$2,2,FALSE)-C20))))))</f>
        <v>31.5</v>
      </c>
      <c r="E20" s="40">
        <f t="shared" si="0"/>
        <v>0.10227272727272728</v>
      </c>
      <c r="F20" s="47">
        <f t="shared" si="1"/>
        <v>2.0454545454545458E-2</v>
      </c>
      <c r="G20" s="48" t="str">
        <f t="shared" si="2"/>
        <v>ok</v>
      </c>
      <c r="H20" s="47">
        <f t="shared" si="3"/>
        <v>0.20227272727272727</v>
      </c>
      <c r="I20" s="48" t="str">
        <f t="shared" si="4"/>
        <v>niet ok</v>
      </c>
      <c r="J20" s="57">
        <f>F20</f>
        <v>2.0454545454545458E-2</v>
      </c>
      <c r="K20" s="16"/>
      <c r="L20" s="16"/>
      <c r="M20" s="16"/>
      <c r="N20" s="16"/>
      <c r="O20" s="16"/>
      <c r="P20" s="16"/>
    </row>
    <row r="21" spans="1:16" x14ac:dyDescent="0.35">
      <c r="A21" s="55">
        <v>8</v>
      </c>
      <c r="B21" s="36">
        <f>IF(NOT(ISBLANK(A21)),VLOOKUP(A21,Opzoeken!$A$2:$B$152,2,FALSE),"")</f>
        <v>33.5</v>
      </c>
      <c r="C21" s="37">
        <v>22</v>
      </c>
      <c r="D21" s="38">
        <f>IF(C21=0,0,(MAX(0,(B21-(B21/21*(VLOOKUP($B$12,Opzoeken!$D$2:$E$2,2,FALSE)-C21))))))</f>
        <v>33.5</v>
      </c>
      <c r="E21" s="40">
        <f t="shared" si="0"/>
        <v>9.5170454545454544E-2</v>
      </c>
      <c r="F21" s="47">
        <f t="shared" si="1"/>
        <v>1.903409090909091E-2</v>
      </c>
      <c r="G21" s="48" t="str">
        <f t="shared" si="2"/>
        <v>ok</v>
      </c>
      <c r="H21" s="47">
        <f t="shared" si="3"/>
        <v>0.19517045454545456</v>
      </c>
      <c r="I21" s="48" t="str">
        <f t="shared" si="4"/>
        <v>niet ok</v>
      </c>
      <c r="J21" s="57">
        <f>F21</f>
        <v>1.903409090909091E-2</v>
      </c>
      <c r="K21" s="16"/>
      <c r="L21" s="16"/>
      <c r="M21" s="16"/>
      <c r="N21" s="16"/>
      <c r="O21" s="16"/>
      <c r="P21" s="16"/>
    </row>
    <row r="22" spans="1:16" x14ac:dyDescent="0.35">
      <c r="A22" s="55">
        <v>9</v>
      </c>
      <c r="B22" s="36">
        <f>IF(NOT(ISBLANK(A22)),VLOOKUP(A22,Opzoeken!$A$2:$B$152,2,FALSE),"")</f>
        <v>35</v>
      </c>
      <c r="C22" s="37">
        <v>22</v>
      </c>
      <c r="D22" s="38">
        <f>IF(C22=0,0,(MAX(0,(B22-(B22/21*(VLOOKUP($B$12,Opzoeken!$D$2:$E$2,2,FALSE)-C22))))))</f>
        <v>35</v>
      </c>
      <c r="E22" s="40">
        <f t="shared" si="0"/>
        <v>8.8383838383838384E-2</v>
      </c>
      <c r="F22" s="47">
        <f t="shared" si="1"/>
        <v>1.7676767676767676E-2</v>
      </c>
      <c r="G22" s="48" t="str">
        <f t="shared" si="2"/>
        <v>ok</v>
      </c>
      <c r="H22" s="47">
        <f t="shared" si="3"/>
        <v>0.18838383838383838</v>
      </c>
      <c r="I22" s="48" t="str">
        <f t="shared" si="4"/>
        <v>niet ok</v>
      </c>
      <c r="J22" s="57">
        <f>F22</f>
        <v>1.7676767676767676E-2</v>
      </c>
      <c r="K22" s="16"/>
      <c r="L22" s="16"/>
      <c r="M22" s="16"/>
      <c r="N22" s="16"/>
      <c r="O22" s="16"/>
      <c r="P22" s="16"/>
    </row>
    <row r="23" spans="1:16" x14ac:dyDescent="0.35">
      <c r="A23" s="55">
        <v>10</v>
      </c>
      <c r="B23" s="36">
        <f>IF(NOT(ISBLANK(A23)),VLOOKUP(A23,Opzoeken!$A$2:$B$152,2,FALSE),"")</f>
        <v>37</v>
      </c>
      <c r="C23" s="37">
        <v>22</v>
      </c>
      <c r="D23" s="38">
        <f>IF(C23=0,0,(MAX(0,(B23-(B23/21*(VLOOKUP($B$12,Opzoeken!$D$2:$E$2,2,FALSE)-C23))))))</f>
        <v>37</v>
      </c>
      <c r="E23" s="40">
        <f t="shared" si="0"/>
        <v>8.4090909090909091E-2</v>
      </c>
      <c r="F23" s="47">
        <f t="shared" si="1"/>
        <v>1.6818181818181819E-2</v>
      </c>
      <c r="G23" s="48" t="str">
        <f t="shared" si="2"/>
        <v>ok</v>
      </c>
      <c r="H23" s="47">
        <f t="shared" si="3"/>
        <v>0.18409090909090908</v>
      </c>
      <c r="I23" s="48" t="str">
        <f t="shared" si="4"/>
        <v>niet ok</v>
      </c>
      <c r="J23" s="57">
        <f>F23</f>
        <v>1.6818181818181819E-2</v>
      </c>
      <c r="K23" s="16"/>
      <c r="L23" s="16"/>
      <c r="M23" s="16"/>
      <c r="N23" s="16"/>
      <c r="O23" s="16"/>
      <c r="P23" s="16"/>
    </row>
    <row r="24" spans="1:16" x14ac:dyDescent="0.35">
      <c r="A24" s="55">
        <v>11</v>
      </c>
      <c r="B24" s="36">
        <f>IF(NOT(ISBLANK(A24)),VLOOKUP(A24,Opzoeken!$A$2:$B$152,2,FALSE),"")</f>
        <v>39</v>
      </c>
      <c r="C24" s="37">
        <v>22</v>
      </c>
      <c r="D24" s="38">
        <f>IF(C24=0,0,(MAX(0,(B24-(B24/21*(VLOOKUP($B$12,Opzoeken!$D$2:$E$2,2,FALSE)-C24))))))</f>
        <v>39</v>
      </c>
      <c r="E24" s="40">
        <f t="shared" si="0"/>
        <v>8.057851239669421E-2</v>
      </c>
      <c r="F24" s="47">
        <f t="shared" si="1"/>
        <v>1.6115702479338842E-2</v>
      </c>
      <c r="G24" s="48" t="str">
        <f t="shared" si="2"/>
        <v>ok</v>
      </c>
      <c r="H24" s="47">
        <f t="shared" si="3"/>
        <v>0.1805785123966942</v>
      </c>
      <c r="I24" s="48" t="str">
        <f t="shared" si="4"/>
        <v>niet ok</v>
      </c>
      <c r="J24" s="57">
        <f>F24</f>
        <v>1.6115702479338842E-2</v>
      </c>
      <c r="K24" s="16"/>
      <c r="L24" s="16"/>
      <c r="M24" s="16"/>
      <c r="N24" s="16"/>
      <c r="O24" s="16"/>
      <c r="P24" s="16"/>
    </row>
    <row r="25" spans="1:16" x14ac:dyDescent="0.35">
      <c r="A25" s="55">
        <v>12</v>
      </c>
      <c r="B25" s="36">
        <f>IF(NOT(ISBLANK(A25)),VLOOKUP(A25,Opzoeken!$A$2:$B$152,2,FALSE),"")</f>
        <v>40.5</v>
      </c>
      <c r="C25" s="37">
        <v>22</v>
      </c>
      <c r="D25" s="38">
        <f>IF(C25=0,0,(MAX(0,(B25-(B25/21*(VLOOKUP($B$12,Opzoeken!$D$2:$E$2,2,FALSE)-C25))))))</f>
        <v>40.5</v>
      </c>
      <c r="E25" s="40">
        <f t="shared" si="0"/>
        <v>7.6704545454545456E-2</v>
      </c>
      <c r="F25" s="47">
        <f t="shared" si="1"/>
        <v>1.5340909090909093E-2</v>
      </c>
      <c r="G25" s="48" t="str">
        <f t="shared" si="2"/>
        <v>ok</v>
      </c>
      <c r="H25" s="47">
        <f t="shared" si="3"/>
        <v>0.17670454545454545</v>
      </c>
      <c r="I25" s="48" t="str">
        <f t="shared" si="4"/>
        <v>niet ok</v>
      </c>
      <c r="J25" s="57">
        <f>F25</f>
        <v>1.5340909090909093E-2</v>
      </c>
      <c r="K25" s="16"/>
      <c r="L25" s="16"/>
      <c r="M25" s="16"/>
      <c r="N25" s="16"/>
      <c r="O25" s="16"/>
      <c r="P25" s="16"/>
    </row>
    <row r="26" spans="1:16" x14ac:dyDescent="0.35">
      <c r="A26" s="55">
        <v>13</v>
      </c>
      <c r="B26" s="36">
        <f>IF(NOT(ISBLANK(A26)),VLOOKUP(A26,Opzoeken!$A$2:$B$152,2,FALSE),"")</f>
        <v>42.5</v>
      </c>
      <c r="C26" s="37">
        <v>22</v>
      </c>
      <c r="D26" s="38">
        <f>IF(C26=0,0,(MAX(0,(B26-(B26/21*(VLOOKUP($B$12,Opzoeken!$D$2:$E$2,2,FALSE)-C26))))))</f>
        <v>42.5</v>
      </c>
      <c r="E26" s="40">
        <f t="shared" si="0"/>
        <v>7.4300699300699297E-2</v>
      </c>
      <c r="F26" s="47">
        <f t="shared" si="1"/>
        <v>1.486013986013986E-2</v>
      </c>
      <c r="G26" s="48" t="str">
        <f t="shared" si="2"/>
        <v>ok</v>
      </c>
      <c r="H26" s="47">
        <f t="shared" si="3"/>
        <v>0.1743006993006993</v>
      </c>
      <c r="I26" s="48" t="str">
        <f t="shared" si="4"/>
        <v>niet ok</v>
      </c>
      <c r="J26" s="57">
        <f>F26</f>
        <v>1.486013986013986E-2</v>
      </c>
      <c r="K26" s="16"/>
      <c r="L26" s="16"/>
      <c r="M26" s="16"/>
      <c r="N26" s="16"/>
      <c r="O26" s="16"/>
      <c r="P26" s="16"/>
    </row>
    <row r="27" spans="1:16" x14ac:dyDescent="0.35">
      <c r="A27" s="55">
        <v>14</v>
      </c>
      <c r="B27" s="36">
        <f>IF(NOT(ISBLANK(A27)),VLOOKUP(A27,Opzoeken!$A$2:$B$152,2,FALSE),"")</f>
        <v>44</v>
      </c>
      <c r="C27" s="37">
        <v>22</v>
      </c>
      <c r="D27" s="38">
        <f>IF(C27=0,0,(MAX(0,(B27-(B27/21*(VLOOKUP($B$12,Opzoeken!$D$2:$E$2,2,FALSE)-C27))))))</f>
        <v>44</v>
      </c>
      <c r="E27" s="40">
        <f t="shared" si="0"/>
        <v>7.1428571428571425E-2</v>
      </c>
      <c r="F27" s="47">
        <f t="shared" si="1"/>
        <v>1.4285714285714285E-2</v>
      </c>
      <c r="G27" s="48" t="str">
        <f t="shared" si="2"/>
        <v>ok</v>
      </c>
      <c r="H27" s="47">
        <f t="shared" si="3"/>
        <v>0.17142857142857143</v>
      </c>
      <c r="I27" s="48" t="str">
        <f t="shared" si="4"/>
        <v>niet ok</v>
      </c>
      <c r="J27" s="57">
        <f>F27</f>
        <v>1.4285714285714285E-2</v>
      </c>
      <c r="K27" s="16"/>
      <c r="L27" s="16"/>
      <c r="M27" s="16"/>
      <c r="N27" s="16"/>
      <c r="O27" s="16"/>
      <c r="P27" s="16"/>
    </row>
    <row r="28" spans="1:16" x14ac:dyDescent="0.35">
      <c r="A28" s="55">
        <v>15</v>
      </c>
      <c r="B28" s="36">
        <f>IF(NOT(ISBLANK(A28)),VLOOKUP(A28,Opzoeken!$A$2:$B$152,2,FALSE),"")</f>
        <v>46</v>
      </c>
      <c r="C28" s="37">
        <v>22</v>
      </c>
      <c r="D28" s="38">
        <f>IF(C28=0,0,(MAX(0,(B28-(B28/21*(VLOOKUP($B$12,Opzoeken!$D$2:$E$2,2,FALSE)-C28))))))</f>
        <v>46</v>
      </c>
      <c r="E28" s="40">
        <f t="shared" si="0"/>
        <v>6.9696969696969702E-2</v>
      </c>
      <c r="F28" s="47">
        <f t="shared" si="1"/>
        <v>1.3939393939393941E-2</v>
      </c>
      <c r="G28" s="48" t="str">
        <f t="shared" si="2"/>
        <v>ok</v>
      </c>
      <c r="H28" s="47">
        <f t="shared" si="3"/>
        <v>0.16969696969696971</v>
      </c>
      <c r="I28" s="48" t="str">
        <f t="shared" si="4"/>
        <v>niet ok</v>
      </c>
      <c r="J28" s="57">
        <f>F28</f>
        <v>1.3939393939393941E-2</v>
      </c>
      <c r="K28" s="16"/>
      <c r="L28" s="16"/>
      <c r="M28" s="16"/>
      <c r="N28" s="16"/>
      <c r="O28" s="16"/>
      <c r="P28" s="16"/>
    </row>
    <row r="29" spans="1:16" x14ac:dyDescent="0.35">
      <c r="A29" s="55">
        <v>16</v>
      </c>
      <c r="B29" s="36">
        <f>IF(NOT(ISBLANK(A29)),VLOOKUP(A29,Opzoeken!$A$2:$B$152,2,FALSE),"")</f>
        <v>47.5</v>
      </c>
      <c r="C29" s="37">
        <v>22</v>
      </c>
      <c r="D29" s="38">
        <f>IF(C29=0,0,(MAX(0,(B29-(B29/21*(VLOOKUP($B$12,Opzoeken!$D$2:$E$2,2,FALSE)-C29))))))</f>
        <v>47.5</v>
      </c>
      <c r="E29" s="40">
        <f t="shared" si="0"/>
        <v>6.7471590909090912E-2</v>
      </c>
      <c r="F29" s="47">
        <f t="shared" si="1"/>
        <v>1.3494318181818184E-2</v>
      </c>
      <c r="G29" s="48" t="str">
        <f t="shared" si="2"/>
        <v>ok</v>
      </c>
      <c r="H29" s="47">
        <f t="shared" si="3"/>
        <v>0.16747159090909092</v>
      </c>
      <c r="I29" s="48" t="str">
        <f t="shared" si="4"/>
        <v>niet ok</v>
      </c>
      <c r="J29" s="57">
        <f>F29</f>
        <v>1.3494318181818184E-2</v>
      </c>
      <c r="K29" s="16"/>
      <c r="L29" s="16"/>
      <c r="M29" s="16"/>
      <c r="N29" s="16"/>
      <c r="O29" s="16"/>
      <c r="P29" s="16"/>
    </row>
    <row r="30" spans="1:16" x14ac:dyDescent="0.35">
      <c r="A30" s="55">
        <v>17</v>
      </c>
      <c r="B30" s="36">
        <f>IF(NOT(ISBLANK(A30)),VLOOKUP(A30,Opzoeken!$A$2:$B$152,2,FALSE),"")</f>
        <v>49.5</v>
      </c>
      <c r="C30" s="37">
        <v>22</v>
      </c>
      <c r="D30" s="38">
        <f>IF(C30=0,0,(MAX(0,(B30-(B30/21*(VLOOKUP($B$12,Opzoeken!$D$2:$E$2,2,FALSE)-C30))))))</f>
        <v>49.5</v>
      </c>
      <c r="E30" s="40">
        <f t="shared" si="0"/>
        <v>6.6176470588235295E-2</v>
      </c>
      <c r="F30" s="47">
        <f t="shared" si="1"/>
        <v>1.323529411764706E-2</v>
      </c>
      <c r="G30" s="48" t="str">
        <f t="shared" si="2"/>
        <v>ok</v>
      </c>
      <c r="H30" s="47">
        <f t="shared" si="3"/>
        <v>0.16617647058823531</v>
      </c>
      <c r="I30" s="48" t="str">
        <f t="shared" si="4"/>
        <v>niet ok</v>
      </c>
      <c r="J30" s="57">
        <f>F30</f>
        <v>1.323529411764706E-2</v>
      </c>
      <c r="K30" s="16"/>
      <c r="L30" s="16"/>
      <c r="M30" s="16"/>
      <c r="N30" s="16"/>
      <c r="O30" s="16"/>
      <c r="P30" s="16"/>
    </row>
    <row r="31" spans="1:16" x14ac:dyDescent="0.35">
      <c r="A31" s="55">
        <v>18</v>
      </c>
      <c r="B31" s="36">
        <f>IF(NOT(ISBLANK(A31)),VLOOKUP(A31,Opzoeken!$A$2:$B$152,2,FALSE),"")</f>
        <v>51.5</v>
      </c>
      <c r="C31" s="37">
        <v>22</v>
      </c>
      <c r="D31" s="38">
        <f>IF(C31=0,0,(MAX(0,(B31-(B31/21*(VLOOKUP($B$12,Opzoeken!$D$2:$E$2,2,FALSE)-C31))))))</f>
        <v>51.5</v>
      </c>
      <c r="E31" s="40">
        <f t="shared" si="0"/>
        <v>6.5025252525252528E-2</v>
      </c>
      <c r="F31" s="47">
        <f t="shared" si="1"/>
        <v>1.3005050505050506E-2</v>
      </c>
      <c r="G31" s="48" t="str">
        <f t="shared" si="2"/>
        <v>ok</v>
      </c>
      <c r="H31" s="47">
        <f t="shared" si="3"/>
        <v>0.16502525252525252</v>
      </c>
      <c r="I31" s="48" t="str">
        <f t="shared" si="4"/>
        <v>niet ok</v>
      </c>
      <c r="J31" s="57">
        <f>F31</f>
        <v>1.3005050505050506E-2</v>
      </c>
      <c r="K31" s="16"/>
      <c r="L31" s="16"/>
      <c r="M31" s="16"/>
      <c r="N31" s="16"/>
      <c r="O31" s="16"/>
      <c r="P31" s="16"/>
    </row>
    <row r="32" spans="1:16" x14ac:dyDescent="0.35">
      <c r="A32" s="55">
        <v>19</v>
      </c>
      <c r="B32" s="36">
        <f>IF(NOT(ISBLANK(A32)),VLOOKUP(A32,Opzoeken!$A$2:$B$152,2,FALSE),"")</f>
        <v>53</v>
      </c>
      <c r="C32" s="37">
        <v>22</v>
      </c>
      <c r="D32" s="38">
        <f>IF(C32=0,0,(MAX(0,(B32-(B32/21*(VLOOKUP($B$12,Opzoeken!$D$2:$E$2,2,FALSE)-C32))))))</f>
        <v>53</v>
      </c>
      <c r="E32" s="40">
        <f t="shared" si="0"/>
        <v>6.3397129186602869E-2</v>
      </c>
      <c r="F32" s="47">
        <f t="shared" si="1"/>
        <v>1.2679425837320575E-2</v>
      </c>
      <c r="G32" s="48" t="str">
        <f t="shared" si="2"/>
        <v>ok</v>
      </c>
      <c r="H32" s="47">
        <f t="shared" si="3"/>
        <v>0.16339712918660287</v>
      </c>
      <c r="I32" s="48" t="str">
        <f t="shared" si="4"/>
        <v>niet ok</v>
      </c>
      <c r="J32" s="57">
        <f>F32</f>
        <v>1.2679425837320575E-2</v>
      </c>
      <c r="K32" s="16"/>
      <c r="L32" s="16"/>
      <c r="M32" s="16"/>
      <c r="N32" s="16"/>
      <c r="O32" s="16"/>
      <c r="P32" s="16"/>
    </row>
    <row r="33" spans="1:16" x14ac:dyDescent="0.35">
      <c r="A33" s="55">
        <v>20</v>
      </c>
      <c r="B33" s="36">
        <f>IF(NOT(ISBLANK(A33)),VLOOKUP(A33,Opzoeken!$A$2:$B$152,2,FALSE),"")</f>
        <v>55</v>
      </c>
      <c r="C33" s="37">
        <v>22</v>
      </c>
      <c r="D33" s="38">
        <f>IF(C33=0,0,(MAX(0,(B33-(B33/21*(VLOOKUP($B$12,Opzoeken!$D$2:$E$2,2,FALSE)-C33))))))</f>
        <v>55</v>
      </c>
      <c r="E33" s="40">
        <f t="shared" si="0"/>
        <v>6.25E-2</v>
      </c>
      <c r="F33" s="47">
        <f t="shared" si="1"/>
        <v>1.2500000000000001E-2</v>
      </c>
      <c r="G33" s="48" t="str">
        <f t="shared" si="2"/>
        <v>ok</v>
      </c>
      <c r="H33" s="47">
        <f t="shared" si="3"/>
        <v>0.16250000000000001</v>
      </c>
      <c r="I33" s="48" t="str">
        <f t="shared" si="4"/>
        <v>niet ok</v>
      </c>
      <c r="J33" s="57">
        <f>F33</f>
        <v>1.2500000000000001E-2</v>
      </c>
      <c r="K33" s="16"/>
      <c r="L33" s="16"/>
      <c r="M33" s="16"/>
      <c r="N33" s="16"/>
      <c r="O33" s="16"/>
      <c r="P33" s="16"/>
    </row>
    <row r="34" spans="1:16" x14ac:dyDescent="0.35">
      <c r="A34" s="55">
        <v>21</v>
      </c>
      <c r="B34" s="36">
        <f>IF(NOT(ISBLANK(A34)),VLOOKUP(A34,Opzoeken!$A$2:$B$152,2,FALSE),"")</f>
        <v>56.5</v>
      </c>
      <c r="C34" s="37">
        <v>22</v>
      </c>
      <c r="D34" s="38">
        <f>IF(C34=0,0,(MAX(0,(B34-(B34/21*(VLOOKUP($B$12,Opzoeken!$D$2:$E$2,2,FALSE)-C34))))))</f>
        <v>56.5</v>
      </c>
      <c r="E34" s="40">
        <f t="shared" si="0"/>
        <v>6.1147186147186144E-2</v>
      </c>
      <c r="F34" s="47">
        <f t="shared" si="1"/>
        <v>1.2229437229437229E-2</v>
      </c>
      <c r="G34" s="48" t="str">
        <f t="shared" si="2"/>
        <v>ok</v>
      </c>
      <c r="H34" s="47">
        <f t="shared" si="3"/>
        <v>0.16114718614718615</v>
      </c>
      <c r="I34" s="48" t="str">
        <f t="shared" si="4"/>
        <v>niet ok</v>
      </c>
      <c r="J34" s="57">
        <f>F34</f>
        <v>1.2229437229437229E-2</v>
      </c>
      <c r="K34" s="16"/>
      <c r="L34" s="16"/>
      <c r="M34" s="16"/>
      <c r="N34" s="16"/>
      <c r="O34" s="16"/>
      <c r="P34" s="16"/>
    </row>
    <row r="35" spans="1:16" x14ac:dyDescent="0.35">
      <c r="A35" s="55">
        <v>22</v>
      </c>
      <c r="B35" s="36">
        <f>IF(NOT(ISBLANK(A35)),VLOOKUP(A35,Opzoeken!$A$2:$B$152,2,FALSE),"")</f>
        <v>58.5</v>
      </c>
      <c r="C35" s="37">
        <v>22</v>
      </c>
      <c r="D35" s="38">
        <f>IF(C35=0,0,(MAX(0,(B35-(B35/21*(VLOOKUP($B$12,Opzoeken!$D$2:$E$2,2,FALSE)-C35))))))</f>
        <v>58.5</v>
      </c>
      <c r="E35" s="40">
        <f t="shared" si="0"/>
        <v>6.0433884297520661E-2</v>
      </c>
      <c r="F35" s="47">
        <f t="shared" si="1"/>
        <v>1.2086776859504133E-2</v>
      </c>
      <c r="G35" s="48" t="str">
        <f t="shared" si="2"/>
        <v>ok</v>
      </c>
      <c r="H35" s="47">
        <f t="shared" si="3"/>
        <v>0.16043388429752067</v>
      </c>
      <c r="I35" s="48" t="str">
        <f t="shared" si="4"/>
        <v>niet ok</v>
      </c>
      <c r="J35" s="57">
        <f>F35</f>
        <v>1.2086776859504133E-2</v>
      </c>
      <c r="K35" s="16"/>
      <c r="L35" s="16"/>
      <c r="M35" s="16"/>
      <c r="N35" s="16"/>
      <c r="O35" s="16"/>
      <c r="P35" s="16"/>
    </row>
    <row r="36" spans="1:16" x14ac:dyDescent="0.35">
      <c r="A36" s="55">
        <v>23</v>
      </c>
      <c r="B36" s="36">
        <f>IF(NOT(ISBLANK(A36)),VLOOKUP(A36,Opzoeken!$A$2:$B$152,2,FALSE),"")</f>
        <v>60</v>
      </c>
      <c r="C36" s="37">
        <v>22</v>
      </c>
      <c r="D36" s="38">
        <f>IF(C36=0,0,(MAX(0,(B36-(B36/21*(VLOOKUP($B$12,Opzoeken!$D$2:$E$2,2,FALSE)-C36))))))</f>
        <v>60</v>
      </c>
      <c r="E36" s="40">
        <f t="shared" si="0"/>
        <v>5.9288537549407112E-2</v>
      </c>
      <c r="F36" s="47">
        <f t="shared" si="1"/>
        <v>1.1857707509881424E-2</v>
      </c>
      <c r="G36" s="48" t="str">
        <f t="shared" si="2"/>
        <v>ok</v>
      </c>
      <c r="H36" s="47">
        <f t="shared" si="3"/>
        <v>0.15928853754940711</v>
      </c>
      <c r="I36" s="48" t="str">
        <f t="shared" si="4"/>
        <v>niet ok</v>
      </c>
      <c r="J36" s="57">
        <f>F36</f>
        <v>1.1857707509881424E-2</v>
      </c>
      <c r="K36" s="16"/>
      <c r="L36" s="16"/>
      <c r="M36" s="16"/>
      <c r="N36" s="16"/>
      <c r="O36" s="16"/>
      <c r="P36" s="16"/>
    </row>
    <row r="37" spans="1:16" x14ac:dyDescent="0.35">
      <c r="A37" s="55">
        <v>24</v>
      </c>
      <c r="B37" s="36">
        <f>IF(NOT(ISBLANK(A37)),VLOOKUP(A37,Opzoeken!$A$2:$B$152,2,FALSE),"")</f>
        <v>62</v>
      </c>
      <c r="C37" s="37">
        <v>22</v>
      </c>
      <c r="D37" s="38">
        <f>IF(C37=0,0,(MAX(0,(B37-(B37/21*(VLOOKUP($B$12,Opzoeken!$D$2:$E$2,2,FALSE)-C37))))))</f>
        <v>62</v>
      </c>
      <c r="E37" s="40">
        <f t="shared" si="0"/>
        <v>5.8712121212121215E-2</v>
      </c>
      <c r="F37" s="47">
        <f t="shared" si="1"/>
        <v>1.1742424242424243E-2</v>
      </c>
      <c r="G37" s="48" t="str">
        <f t="shared" si="2"/>
        <v>ok</v>
      </c>
      <c r="H37" s="47">
        <f t="shared" si="3"/>
        <v>0.15871212121212122</v>
      </c>
      <c r="I37" s="48" t="str">
        <f t="shared" si="4"/>
        <v>niet ok</v>
      </c>
      <c r="J37" s="57">
        <f>F37</f>
        <v>1.1742424242424243E-2</v>
      </c>
      <c r="K37" s="16"/>
      <c r="L37" s="16"/>
      <c r="M37" s="16"/>
      <c r="N37" s="16"/>
      <c r="O37" s="16"/>
      <c r="P37" s="16"/>
    </row>
    <row r="38" spans="1:16" x14ac:dyDescent="0.35">
      <c r="A38" s="55">
        <v>25</v>
      </c>
      <c r="B38" s="36">
        <f>IF(NOT(ISBLANK(A38)),VLOOKUP(A38,Opzoeken!$A$2:$B$152,2,FALSE),"")</f>
        <v>64</v>
      </c>
      <c r="C38" s="37">
        <v>22</v>
      </c>
      <c r="D38" s="38">
        <f>IF(C38=0,0,(MAX(0,(B38-(B38/21*(VLOOKUP($B$12,Opzoeken!$D$2:$E$2,2,FALSE)-C38))))))</f>
        <v>64</v>
      </c>
      <c r="E38" s="40">
        <f t="shared" si="0"/>
        <v>5.8181818181818182E-2</v>
      </c>
      <c r="F38" s="47">
        <f t="shared" si="1"/>
        <v>1.1636363636363637E-2</v>
      </c>
      <c r="G38" s="48" t="str">
        <f t="shared" si="2"/>
        <v>ok</v>
      </c>
      <c r="H38" s="47">
        <f t="shared" si="3"/>
        <v>0.1581818181818182</v>
      </c>
      <c r="I38" s="48" t="str">
        <f t="shared" si="4"/>
        <v>niet ok</v>
      </c>
      <c r="J38" s="57">
        <f>F38</f>
        <v>1.1636363636363637E-2</v>
      </c>
      <c r="K38" s="16"/>
      <c r="L38" s="16"/>
      <c r="M38" s="16"/>
      <c r="N38" s="16"/>
      <c r="O38" s="16"/>
      <c r="P38" s="16"/>
    </row>
    <row r="39" spans="1:16" x14ac:dyDescent="0.35">
      <c r="A39" s="55">
        <v>26</v>
      </c>
      <c r="B39" s="36">
        <f>IF(NOT(ISBLANK(A39)),VLOOKUP(A39,Opzoeken!$A$2:$B$152,2,FALSE),"")</f>
        <v>65.5</v>
      </c>
      <c r="C39" s="37">
        <v>22</v>
      </c>
      <c r="D39" s="38">
        <f>IF(C39=0,0,(MAX(0,(B39-(B39/21*(VLOOKUP($B$12,Opzoeken!$D$2:$E$2,2,FALSE)-C39))))))</f>
        <v>65.5</v>
      </c>
      <c r="E39" s="40">
        <f t="shared" si="0"/>
        <v>5.7255244755244752E-2</v>
      </c>
      <c r="F39" s="47">
        <f t="shared" si="1"/>
        <v>1.1451048951048952E-2</v>
      </c>
      <c r="G39" s="48" t="str">
        <f t="shared" si="2"/>
        <v>ok</v>
      </c>
      <c r="H39" s="47">
        <f t="shared" si="3"/>
        <v>0.15725524475524477</v>
      </c>
      <c r="I39" s="48" t="str">
        <f t="shared" si="4"/>
        <v>niet ok</v>
      </c>
      <c r="J39" s="57">
        <f>F39</f>
        <v>1.1451048951048952E-2</v>
      </c>
      <c r="K39" s="16"/>
      <c r="L39" s="16"/>
      <c r="M39" s="16"/>
      <c r="N39" s="16"/>
      <c r="O39" s="16"/>
      <c r="P39" s="16"/>
    </row>
    <row r="40" spans="1:16" x14ac:dyDescent="0.35">
      <c r="A40" s="55">
        <v>27</v>
      </c>
      <c r="B40" s="36">
        <f>IF(NOT(ISBLANK(A40)),VLOOKUP(A40,Opzoeken!$A$2:$B$152,2,FALSE),"")</f>
        <v>67.5</v>
      </c>
      <c r="C40" s="37">
        <v>22</v>
      </c>
      <c r="D40" s="38">
        <f>IF(C40=0,0,(MAX(0,(B40-(B40/21*(VLOOKUP($B$12,Opzoeken!$D$2:$E$2,2,FALSE)-C40))))))</f>
        <v>67.5</v>
      </c>
      <c r="E40" s="40">
        <f t="shared" si="0"/>
        <v>5.6818181818181816E-2</v>
      </c>
      <c r="F40" s="47">
        <f t="shared" si="1"/>
        <v>1.1363636363636364E-2</v>
      </c>
      <c r="G40" s="48" t="str">
        <f t="shared" si="2"/>
        <v>ok</v>
      </c>
      <c r="H40" s="47">
        <f t="shared" si="3"/>
        <v>0.15681818181818183</v>
      </c>
      <c r="I40" s="48" t="str">
        <f t="shared" si="4"/>
        <v>niet ok</v>
      </c>
      <c r="J40" s="57">
        <f>F40</f>
        <v>1.1363636363636364E-2</v>
      </c>
      <c r="K40" s="16"/>
      <c r="L40" s="16"/>
      <c r="M40" s="16"/>
      <c r="N40" s="16"/>
      <c r="O40" s="16"/>
      <c r="P40" s="16"/>
    </row>
    <row r="41" spans="1:16" x14ac:dyDescent="0.35">
      <c r="A41" s="55">
        <v>28</v>
      </c>
      <c r="B41" s="36">
        <f>IF(NOT(ISBLANK(A41)),VLOOKUP(A41,Opzoeken!$A$2:$B$152,2,FALSE),"")</f>
        <v>69</v>
      </c>
      <c r="C41" s="37">
        <v>22</v>
      </c>
      <c r="D41" s="38">
        <f>IF(C41=0,0,(MAX(0,(B41-(B41/21*(VLOOKUP($B$12,Opzoeken!$D$2:$E$2,2,FALSE)-C41))))))</f>
        <v>69</v>
      </c>
      <c r="E41" s="40">
        <f t="shared" si="0"/>
        <v>5.6006493506493504E-2</v>
      </c>
      <c r="F41" s="47">
        <f t="shared" si="1"/>
        <v>1.1201298701298702E-2</v>
      </c>
      <c r="G41" s="48" t="str">
        <f t="shared" si="2"/>
        <v>ok</v>
      </c>
      <c r="H41" s="47">
        <f t="shared" si="3"/>
        <v>0.15600649350649351</v>
      </c>
      <c r="I41" s="48" t="str">
        <f t="shared" si="4"/>
        <v>niet ok</v>
      </c>
      <c r="J41" s="57">
        <f>F41</f>
        <v>1.1201298701298702E-2</v>
      </c>
      <c r="K41" s="16"/>
      <c r="L41" s="16"/>
      <c r="M41" s="16"/>
      <c r="N41" s="16"/>
      <c r="O41" s="16"/>
      <c r="P41" s="16"/>
    </row>
    <row r="42" spans="1:16" x14ac:dyDescent="0.35">
      <c r="A42" s="55">
        <v>29</v>
      </c>
      <c r="B42" s="36">
        <f>IF(NOT(ISBLANK(A42)),VLOOKUP(A42,Opzoeken!$A$2:$B$152,2,FALSE),"")</f>
        <v>71</v>
      </c>
      <c r="C42" s="37">
        <v>22</v>
      </c>
      <c r="D42" s="38">
        <f>IF(C42=0,0,(MAX(0,(B42-(B42/21*(VLOOKUP($B$12,Opzoeken!$D$2:$E$2,2,FALSE)-C42))))))</f>
        <v>71</v>
      </c>
      <c r="E42" s="40">
        <f t="shared" si="0"/>
        <v>5.5642633228840124E-2</v>
      </c>
      <c r="F42" s="47">
        <f t="shared" si="1"/>
        <v>1.1128526645768026E-2</v>
      </c>
      <c r="G42" s="48" t="str">
        <f t="shared" si="2"/>
        <v>ok</v>
      </c>
      <c r="H42" s="47">
        <f t="shared" si="3"/>
        <v>0.15564263322884014</v>
      </c>
      <c r="I42" s="48" t="str">
        <f t="shared" si="4"/>
        <v>niet ok</v>
      </c>
      <c r="J42" s="57">
        <f>F42</f>
        <v>1.1128526645768026E-2</v>
      </c>
      <c r="K42" s="16"/>
      <c r="L42" s="16"/>
      <c r="M42" s="16"/>
      <c r="N42" s="16"/>
      <c r="O42" s="16"/>
      <c r="P42" s="16"/>
    </row>
    <row r="43" spans="1:16" x14ac:dyDescent="0.35">
      <c r="A43" s="55">
        <v>30</v>
      </c>
      <c r="B43" s="36">
        <f>IF(NOT(ISBLANK(A43)),VLOOKUP(A43,Opzoeken!$A$2:$B$152,2,FALSE),"")</f>
        <v>73</v>
      </c>
      <c r="C43" s="37">
        <v>22</v>
      </c>
      <c r="D43" s="38">
        <f>IF(C43=0,0,(MAX(0,(B43-(B43/21*(VLOOKUP($B$12,Opzoeken!$D$2:$E$2,2,FALSE)-C43))))))</f>
        <v>73</v>
      </c>
      <c r="E43" s="40">
        <f t="shared" si="0"/>
        <v>5.5303030303030305E-2</v>
      </c>
      <c r="F43" s="47">
        <f t="shared" si="1"/>
        <v>1.1060606060606062E-2</v>
      </c>
      <c r="G43" s="48" t="str">
        <f t="shared" si="2"/>
        <v>ok</v>
      </c>
      <c r="H43" s="47">
        <f t="shared" si="3"/>
        <v>0.1553030303030303</v>
      </c>
      <c r="I43" s="48" t="str">
        <f t="shared" si="4"/>
        <v>niet ok</v>
      </c>
      <c r="J43" s="57">
        <f>F43</f>
        <v>1.1060606060606062E-2</v>
      </c>
      <c r="K43" s="16"/>
      <c r="L43" s="16"/>
      <c r="M43" s="16"/>
      <c r="N43" s="16"/>
      <c r="O43" s="16"/>
      <c r="P43" s="16"/>
    </row>
    <row r="44" spans="1:16" x14ac:dyDescent="0.35">
      <c r="A44" s="55">
        <v>31</v>
      </c>
      <c r="B44" s="36">
        <f>IF(NOT(ISBLANK(A44)),VLOOKUP(A44,Opzoeken!$A$2:$B$152,2,FALSE),"")</f>
        <v>75.5</v>
      </c>
      <c r="C44" s="37">
        <v>22</v>
      </c>
      <c r="D44" s="38">
        <f>IF(C44=0,0,(MAX(0,(B44-(B44/21*(VLOOKUP($B$12,Opzoeken!$D$2:$E$2,2,FALSE)-C44))))))</f>
        <v>75.5</v>
      </c>
      <c r="E44" s="40">
        <f t="shared" si="0"/>
        <v>5.5351906158357771E-2</v>
      </c>
      <c r="F44" s="47">
        <f t="shared" si="1"/>
        <v>1.1070381231671554E-2</v>
      </c>
      <c r="G44" s="48" t="str">
        <f t="shared" si="2"/>
        <v>ok</v>
      </c>
      <c r="H44" s="47">
        <f t="shared" si="3"/>
        <v>0.15535190615835778</v>
      </c>
      <c r="I44" s="48" t="str">
        <f t="shared" si="4"/>
        <v>niet ok</v>
      </c>
      <c r="J44" s="57">
        <f>F44</f>
        <v>1.1070381231671554E-2</v>
      </c>
      <c r="K44" s="16"/>
      <c r="L44" s="16"/>
      <c r="M44" s="16"/>
      <c r="N44" s="16"/>
      <c r="O44" s="16"/>
      <c r="P44" s="16"/>
    </row>
    <row r="45" spans="1:16" x14ac:dyDescent="0.35">
      <c r="A45" s="55">
        <v>32</v>
      </c>
      <c r="B45" s="36">
        <f>IF(NOT(ISBLANK(A45)),VLOOKUP(A45,Opzoeken!$A$2:$B$152,2,FALSE),"")</f>
        <v>75.5</v>
      </c>
      <c r="C45" s="37">
        <v>22</v>
      </c>
      <c r="D45" s="38">
        <f>IF(C45=0,0,(MAX(0,(B45-(B45/21*(VLOOKUP($B$12,Opzoeken!$D$2:$E$2,2,FALSE)-C45))))))</f>
        <v>75.5</v>
      </c>
      <c r="E45" s="40">
        <f t="shared" si="0"/>
        <v>5.3622159090909088E-2</v>
      </c>
      <c r="F45" s="47">
        <f t="shared" si="1"/>
        <v>1.0724431818181819E-2</v>
      </c>
      <c r="G45" s="48" t="str">
        <f t="shared" si="2"/>
        <v>ok</v>
      </c>
      <c r="H45" s="47">
        <f t="shared" si="3"/>
        <v>0.15362215909090909</v>
      </c>
      <c r="I45" s="48" t="str">
        <f t="shared" si="4"/>
        <v>niet ok</v>
      </c>
      <c r="J45" s="57">
        <f>F45</f>
        <v>1.0724431818181819E-2</v>
      </c>
      <c r="K45" s="16"/>
      <c r="L45" s="16"/>
      <c r="M45" s="16"/>
      <c r="N45" s="16"/>
      <c r="O45" s="16"/>
      <c r="P45" s="16"/>
    </row>
    <row r="46" spans="1:16" x14ac:dyDescent="0.35">
      <c r="A46" s="55">
        <v>33</v>
      </c>
      <c r="B46" s="36">
        <f>IF(NOT(ISBLANK(A46)),VLOOKUP(A46,Opzoeken!$A$2:$B$152,2,FALSE),"")</f>
        <v>75.5</v>
      </c>
      <c r="C46" s="37">
        <v>22</v>
      </c>
      <c r="D46" s="38">
        <f>IF(C46=0,0,(MAX(0,(B46-(B46/21*(VLOOKUP($B$12,Opzoeken!$D$2:$E$2,2,FALSE)-C46))))))</f>
        <v>75.5</v>
      </c>
      <c r="E46" s="40">
        <f t="shared" si="0"/>
        <v>5.1997245179063359E-2</v>
      </c>
      <c r="F46" s="47">
        <f t="shared" si="1"/>
        <v>1.0399449035812672E-2</v>
      </c>
      <c r="G46" s="48" t="str">
        <f t="shared" si="2"/>
        <v>ok</v>
      </c>
      <c r="H46" s="47">
        <f t="shared" si="3"/>
        <v>0.15199724517906338</v>
      </c>
      <c r="I46" s="48" t="str">
        <f t="shared" si="4"/>
        <v>niet ok</v>
      </c>
      <c r="J46" s="57">
        <f>F46</f>
        <v>1.0399449035812672E-2</v>
      </c>
      <c r="K46" s="16"/>
      <c r="L46" s="16"/>
      <c r="M46" s="16"/>
      <c r="N46" s="16"/>
      <c r="O46" s="16"/>
      <c r="P46" s="16"/>
    </row>
    <row r="47" spans="1:16" x14ac:dyDescent="0.35">
      <c r="A47" s="55">
        <v>34</v>
      </c>
      <c r="B47" s="36">
        <f>IF(NOT(ISBLANK(A47)),VLOOKUP(A47,Opzoeken!$A$2:$B$152,2,FALSE),"")</f>
        <v>80</v>
      </c>
      <c r="C47" s="37">
        <v>22</v>
      </c>
      <c r="D47" s="38">
        <f>IF(C47=0,0,(MAX(0,(B47-(B47/21*(VLOOKUP($B$12,Opzoeken!$D$2:$E$2,2,FALSE)-C47))))))</f>
        <v>80</v>
      </c>
      <c r="E47" s="40">
        <f t="shared" si="0"/>
        <v>5.3475935828877004E-2</v>
      </c>
      <c r="F47" s="47">
        <f t="shared" si="1"/>
        <v>1.0695187165775402E-2</v>
      </c>
      <c r="G47" s="48" t="str">
        <f t="shared" si="2"/>
        <v>ok</v>
      </c>
      <c r="H47" s="47">
        <f t="shared" si="3"/>
        <v>0.153475935828877</v>
      </c>
      <c r="I47" s="48" t="str">
        <f t="shared" si="4"/>
        <v>niet ok</v>
      </c>
      <c r="J47" s="57">
        <f>F47</f>
        <v>1.0695187165775402E-2</v>
      </c>
      <c r="K47" s="16"/>
      <c r="L47" s="16"/>
      <c r="M47" s="16"/>
      <c r="N47" s="16"/>
      <c r="O47" s="16"/>
      <c r="P47" s="16"/>
    </row>
    <row r="48" spans="1:16" x14ac:dyDescent="0.35">
      <c r="A48" s="55">
        <v>35</v>
      </c>
      <c r="B48" s="36">
        <f>IF(NOT(ISBLANK(A48)),VLOOKUP(A48,Opzoeken!$A$2:$B$152,2,FALSE),"")</f>
        <v>80</v>
      </c>
      <c r="C48" s="37">
        <v>22</v>
      </c>
      <c r="D48" s="38">
        <f>IF(C48=0,0,(MAX(0,(B48-(B48/21*(VLOOKUP($B$12,Opzoeken!$D$2:$E$2,2,FALSE)-C48))))))</f>
        <v>80</v>
      </c>
      <c r="E48" s="40">
        <f t="shared" si="0"/>
        <v>5.1948051948051951E-2</v>
      </c>
      <c r="F48" s="47">
        <f t="shared" si="1"/>
        <v>1.0389610389610391E-2</v>
      </c>
      <c r="G48" s="48" t="str">
        <f t="shared" si="2"/>
        <v>ok</v>
      </c>
      <c r="H48" s="47">
        <f t="shared" si="3"/>
        <v>0.15194805194805194</v>
      </c>
      <c r="I48" s="48" t="str">
        <f t="shared" si="4"/>
        <v>niet ok</v>
      </c>
      <c r="J48" s="57">
        <f>F48</f>
        <v>1.0389610389610391E-2</v>
      </c>
      <c r="K48" s="16"/>
      <c r="L48" s="16"/>
      <c r="M48" s="16"/>
      <c r="N48" s="16"/>
      <c r="O48" s="16"/>
      <c r="P48" s="16"/>
    </row>
    <row r="49" spans="1:16" x14ac:dyDescent="0.35">
      <c r="A49" s="55">
        <v>36</v>
      </c>
      <c r="B49" s="36">
        <f>IF(NOT(ISBLANK(A49)),VLOOKUP(A49,Opzoeken!$A$2:$B$152,2,FALSE),"")</f>
        <v>80</v>
      </c>
      <c r="C49" s="37">
        <v>22</v>
      </c>
      <c r="D49" s="38">
        <f>IF(C49=0,0,(MAX(0,(B49-(B49/21*(VLOOKUP($B$12,Opzoeken!$D$2:$E$2,2,FALSE)-C49))))))</f>
        <v>80</v>
      </c>
      <c r="E49" s="40">
        <f t="shared" si="0"/>
        <v>5.0505050505050504E-2</v>
      </c>
      <c r="F49" s="47">
        <f t="shared" si="1"/>
        <v>1.0101010101010102E-2</v>
      </c>
      <c r="G49" s="48" t="str">
        <f t="shared" si="2"/>
        <v>ok</v>
      </c>
      <c r="H49" s="47">
        <f t="shared" si="3"/>
        <v>0.1505050505050505</v>
      </c>
      <c r="I49" s="48" t="str">
        <f t="shared" si="4"/>
        <v>niet ok</v>
      </c>
      <c r="J49" s="57">
        <f>F49</f>
        <v>1.0101010101010102E-2</v>
      </c>
      <c r="K49" s="16"/>
      <c r="L49" s="16"/>
      <c r="M49" s="16"/>
      <c r="N49" s="16"/>
      <c r="O49" s="16"/>
      <c r="P49" s="16"/>
    </row>
    <row r="50" spans="1:16" x14ac:dyDescent="0.35">
      <c r="A50" s="55">
        <v>37</v>
      </c>
      <c r="B50" s="36">
        <f>IF(NOT(ISBLANK(A50)),VLOOKUP(A50,Opzoeken!$A$2:$B$152,2,FALSE),"")</f>
        <v>84.5</v>
      </c>
      <c r="C50" s="37">
        <v>22</v>
      </c>
      <c r="D50" s="38">
        <f>IF(C50=0,0,(MAX(0,(B50-(B50/21*(VLOOKUP($B$12,Opzoeken!$D$2:$E$2,2,FALSE)-C50))))))</f>
        <v>84.5</v>
      </c>
      <c r="E50" s="40">
        <f t="shared" si="0"/>
        <v>5.1904176904176903E-2</v>
      </c>
      <c r="F50" s="47">
        <f t="shared" si="1"/>
        <v>1.0380835380835382E-2</v>
      </c>
      <c r="G50" s="48" t="str">
        <f t="shared" si="2"/>
        <v>ok</v>
      </c>
      <c r="H50" s="47">
        <f t="shared" si="3"/>
        <v>0.1519041769041769</v>
      </c>
      <c r="I50" s="48" t="str">
        <f t="shared" si="4"/>
        <v>niet ok</v>
      </c>
      <c r="J50" s="57">
        <f>F50</f>
        <v>1.0380835380835382E-2</v>
      </c>
      <c r="K50" s="16"/>
      <c r="L50" s="16"/>
      <c r="M50" s="16"/>
      <c r="N50" s="16"/>
      <c r="O50" s="16"/>
      <c r="P50" s="16"/>
    </row>
    <row r="51" spans="1:16" x14ac:dyDescent="0.35">
      <c r="A51" s="55">
        <v>38</v>
      </c>
      <c r="B51" s="36">
        <f>IF(NOT(ISBLANK(A51)),VLOOKUP(A51,Opzoeken!$A$2:$B$152,2,FALSE),"")</f>
        <v>84.5</v>
      </c>
      <c r="C51" s="37">
        <v>22</v>
      </c>
      <c r="D51" s="38">
        <f>IF(C51=0,0,(MAX(0,(B51-(B51/21*(VLOOKUP($B$12,Opzoeken!$D$2:$E$2,2,FALSE)-C51))))))</f>
        <v>84.5</v>
      </c>
      <c r="E51" s="40">
        <f t="shared" si="0"/>
        <v>5.0538277511961723E-2</v>
      </c>
      <c r="F51" s="47">
        <f t="shared" si="1"/>
        <v>1.0107655502392345E-2</v>
      </c>
      <c r="G51" s="48" t="str">
        <f t="shared" si="2"/>
        <v>ok</v>
      </c>
      <c r="H51" s="47">
        <f t="shared" si="3"/>
        <v>0.15053827751196172</v>
      </c>
      <c r="I51" s="48" t="str">
        <f t="shared" si="4"/>
        <v>niet ok</v>
      </c>
      <c r="J51" s="57">
        <f>F51</f>
        <v>1.0107655502392345E-2</v>
      </c>
      <c r="K51" s="16"/>
      <c r="L51" s="16"/>
      <c r="M51" s="16"/>
      <c r="N51" s="16"/>
      <c r="O51" s="16"/>
      <c r="P51" s="16"/>
    </row>
    <row r="52" spans="1:16" x14ac:dyDescent="0.35">
      <c r="A52" s="55">
        <v>39</v>
      </c>
      <c r="B52" s="36">
        <f>IF(NOT(ISBLANK(A52)),VLOOKUP(A52,Opzoeken!$A$2:$B$152,2,FALSE),"")</f>
        <v>84.5</v>
      </c>
      <c r="C52" s="37">
        <v>22</v>
      </c>
      <c r="D52" s="38">
        <f>IF(C52=0,0,(MAX(0,(B52-(B52/21*(VLOOKUP($B$12,Opzoeken!$D$2:$E$2,2,FALSE)-C52))))))</f>
        <v>84.5</v>
      </c>
      <c r="E52" s="40">
        <f t="shared" si="0"/>
        <v>4.924242424242424E-2</v>
      </c>
      <c r="F52" s="47">
        <f t="shared" si="1"/>
        <v>9.8484848484848495E-3</v>
      </c>
      <c r="G52" s="48" t="str">
        <f t="shared" si="2"/>
        <v>ok</v>
      </c>
      <c r="H52" s="47">
        <f t="shared" si="3"/>
        <v>0.14924242424242423</v>
      </c>
      <c r="I52" s="48" t="str">
        <f t="shared" si="4"/>
        <v>niet ok</v>
      </c>
      <c r="J52" s="57">
        <f>F52</f>
        <v>9.8484848484848495E-3</v>
      </c>
      <c r="K52" s="16"/>
      <c r="L52" s="16"/>
      <c r="M52" s="16"/>
      <c r="N52" s="16"/>
      <c r="O52" s="16"/>
      <c r="P52" s="16"/>
    </row>
    <row r="53" spans="1:16" x14ac:dyDescent="0.35">
      <c r="A53" s="55">
        <v>40</v>
      </c>
      <c r="B53" s="36">
        <f>IF(NOT(ISBLANK(A53)),VLOOKUP(A53,Opzoeken!$A$2:$B$152,2,FALSE),"")</f>
        <v>89</v>
      </c>
      <c r="C53" s="37">
        <v>22</v>
      </c>
      <c r="D53" s="38">
        <f>IF(C53=0,0,(MAX(0,(B53-(B53/21*(VLOOKUP($B$12,Opzoeken!$D$2:$E$2,2,FALSE)-C53))))))</f>
        <v>89</v>
      </c>
      <c r="E53" s="40">
        <f t="shared" si="0"/>
        <v>5.0568181818181818E-2</v>
      </c>
      <c r="F53" s="47">
        <f t="shared" si="1"/>
        <v>1.0113636363636365E-2</v>
      </c>
      <c r="G53" s="48" t="str">
        <f t="shared" si="2"/>
        <v>ok</v>
      </c>
      <c r="H53" s="47">
        <f t="shared" si="3"/>
        <v>0.15056818181818182</v>
      </c>
      <c r="I53" s="48" t="str">
        <f t="shared" si="4"/>
        <v>niet ok</v>
      </c>
      <c r="J53" s="57">
        <f>F53</f>
        <v>1.0113636363636365E-2</v>
      </c>
      <c r="K53" s="16"/>
      <c r="L53" s="16"/>
      <c r="M53" s="16"/>
      <c r="N53" s="16"/>
      <c r="O53" s="16"/>
      <c r="P53" s="16"/>
    </row>
    <row r="54" spans="1:16" x14ac:dyDescent="0.35">
      <c r="A54" s="55">
        <v>41</v>
      </c>
      <c r="B54" s="36">
        <f>IF(NOT(ISBLANK(A54)),VLOOKUP(A54,Opzoeken!$A$2:$B$152,2,FALSE),"")</f>
        <v>89</v>
      </c>
      <c r="C54" s="37">
        <v>22</v>
      </c>
      <c r="D54" s="38">
        <f>IF(C54=0,0,(MAX(0,(B54-(B54/21*(VLOOKUP($B$12,Opzoeken!$D$2:$E$2,2,FALSE)-C54))))))</f>
        <v>89</v>
      </c>
      <c r="E54" s="40">
        <f t="shared" si="0"/>
        <v>4.9334811529933478E-2</v>
      </c>
      <c r="F54" s="47">
        <f t="shared" si="1"/>
        <v>9.866962305986696E-3</v>
      </c>
      <c r="G54" s="48" t="str">
        <f t="shared" si="2"/>
        <v>ok</v>
      </c>
      <c r="H54" s="47">
        <f t="shared" si="3"/>
        <v>0.1493348115299335</v>
      </c>
      <c r="I54" s="48" t="str">
        <f t="shared" si="4"/>
        <v>niet ok</v>
      </c>
      <c r="J54" s="57">
        <f>F54</f>
        <v>9.866962305986696E-3</v>
      </c>
      <c r="K54" s="16"/>
      <c r="L54" s="16"/>
      <c r="M54" s="16"/>
      <c r="N54" s="16"/>
      <c r="O54" s="16"/>
      <c r="P54" s="16"/>
    </row>
    <row r="55" spans="1:16" x14ac:dyDescent="0.35">
      <c r="A55" s="55">
        <v>42</v>
      </c>
      <c r="B55" s="36">
        <f>IF(NOT(ISBLANK(A55)),VLOOKUP(A55,Opzoeken!$A$2:$B$152,2,FALSE),"")</f>
        <v>89</v>
      </c>
      <c r="C55" s="37">
        <v>22</v>
      </c>
      <c r="D55" s="38">
        <f>IF(C55=0,0,(MAX(0,(B55-(B55/21*(VLOOKUP($B$12,Opzoeken!$D$2:$E$2,2,FALSE)-C55))))))</f>
        <v>89</v>
      </c>
      <c r="E55" s="40">
        <f t="shared" si="0"/>
        <v>4.816017316017316E-2</v>
      </c>
      <c r="F55" s="47">
        <f t="shared" si="1"/>
        <v>9.6320346320346324E-3</v>
      </c>
      <c r="G55" s="48" t="str">
        <f t="shared" si="2"/>
        <v>ok</v>
      </c>
      <c r="H55" s="47">
        <f t="shared" si="3"/>
        <v>0.14816017316017316</v>
      </c>
      <c r="I55" s="48" t="str">
        <f t="shared" si="4"/>
        <v>niet ok</v>
      </c>
      <c r="J55" s="57">
        <f>F55</f>
        <v>9.6320346320346324E-3</v>
      </c>
      <c r="K55" s="16"/>
      <c r="L55" s="16"/>
      <c r="M55" s="16"/>
      <c r="N55" s="16"/>
      <c r="O55" s="16"/>
      <c r="P55" s="16"/>
    </row>
    <row r="56" spans="1:16" x14ac:dyDescent="0.35">
      <c r="A56" s="55">
        <v>43</v>
      </c>
      <c r="B56" s="36">
        <f>IF(NOT(ISBLANK(A56)),VLOOKUP(A56,Opzoeken!$A$2:$B$152,2,FALSE),"")</f>
        <v>93.5</v>
      </c>
      <c r="C56" s="37">
        <v>22</v>
      </c>
      <c r="D56" s="38">
        <f>IF(C56=0,0,(MAX(0,(B56-(B56/21*(VLOOKUP($B$12,Opzoeken!$D$2:$E$2,2,FALSE)-C56))))))</f>
        <v>93.5</v>
      </c>
      <c r="E56" s="40">
        <f t="shared" si="0"/>
        <v>4.9418604651162788E-2</v>
      </c>
      <c r="F56" s="47">
        <f t="shared" si="1"/>
        <v>9.883720930232558E-3</v>
      </c>
      <c r="G56" s="48" t="str">
        <f t="shared" si="2"/>
        <v>ok</v>
      </c>
      <c r="H56" s="47">
        <f t="shared" si="3"/>
        <v>0.1494186046511628</v>
      </c>
      <c r="I56" s="48" t="str">
        <f t="shared" si="4"/>
        <v>niet ok</v>
      </c>
      <c r="J56" s="57">
        <f>F56</f>
        <v>9.883720930232558E-3</v>
      </c>
      <c r="K56" s="16"/>
      <c r="L56" s="16"/>
      <c r="M56" s="16"/>
      <c r="N56" s="16"/>
      <c r="O56" s="16"/>
      <c r="P56" s="16"/>
    </row>
    <row r="57" spans="1:16" x14ac:dyDescent="0.35">
      <c r="A57" s="55">
        <v>44</v>
      </c>
      <c r="B57" s="36">
        <f>IF(NOT(ISBLANK(A57)),VLOOKUP(A57,Opzoeken!$A$2:$B$152,2,FALSE),"")</f>
        <v>93.5</v>
      </c>
      <c r="C57" s="37">
        <v>22</v>
      </c>
      <c r="D57" s="38">
        <f>IF(C57=0,0,(MAX(0,(B57-(B57/21*(VLOOKUP($B$12,Opzoeken!$D$2:$E$2,2,FALSE)-C57))))))</f>
        <v>93.5</v>
      </c>
      <c r="E57" s="40">
        <f t="shared" si="0"/>
        <v>4.8295454545454544E-2</v>
      </c>
      <c r="F57" s="47">
        <f t="shared" si="1"/>
        <v>9.6590909090909088E-3</v>
      </c>
      <c r="G57" s="48" t="str">
        <f t="shared" si="2"/>
        <v>ok</v>
      </c>
      <c r="H57" s="47">
        <f t="shared" si="3"/>
        <v>0.14829545454545456</v>
      </c>
      <c r="I57" s="48" t="str">
        <f t="shared" si="4"/>
        <v>niet ok</v>
      </c>
      <c r="J57" s="57">
        <f>F57</f>
        <v>9.6590909090909088E-3</v>
      </c>
      <c r="K57" s="16"/>
      <c r="L57" s="16"/>
      <c r="M57" s="16"/>
      <c r="N57" s="16"/>
      <c r="O57" s="16"/>
      <c r="P57" s="16"/>
    </row>
    <row r="58" spans="1:16" x14ac:dyDescent="0.35">
      <c r="A58" s="55">
        <v>45</v>
      </c>
      <c r="B58" s="36">
        <f>IF(NOT(ISBLANK(A58)),VLOOKUP(A58,Opzoeken!$A$2:$B$152,2,FALSE),"")</f>
        <v>93.5</v>
      </c>
      <c r="C58" s="37">
        <v>22</v>
      </c>
      <c r="D58" s="38">
        <f>IF(C58=0,0,(MAX(0,(B58-(B58/21*(VLOOKUP($B$12,Opzoeken!$D$2:$E$2,2,FALSE)-C58))))))</f>
        <v>93.5</v>
      </c>
      <c r="E58" s="40">
        <f t="shared" si="0"/>
        <v>4.7222222222222221E-2</v>
      </c>
      <c r="F58" s="47">
        <f t="shared" si="1"/>
        <v>9.4444444444444445E-3</v>
      </c>
      <c r="G58" s="48" t="str">
        <f t="shared" si="2"/>
        <v>ok</v>
      </c>
      <c r="H58" s="47">
        <f t="shared" si="3"/>
        <v>0.14722222222222223</v>
      </c>
      <c r="I58" s="48" t="str">
        <f t="shared" si="4"/>
        <v>niet ok</v>
      </c>
      <c r="J58" s="57">
        <f>F58</f>
        <v>9.4444444444444445E-3</v>
      </c>
      <c r="K58" s="16"/>
      <c r="L58" s="16"/>
      <c r="M58" s="16"/>
      <c r="N58" s="16"/>
      <c r="O58" s="16"/>
      <c r="P58" s="16"/>
    </row>
    <row r="59" spans="1:16" x14ac:dyDescent="0.35">
      <c r="A59" s="55">
        <v>46</v>
      </c>
      <c r="B59" s="36">
        <f>IF(NOT(ISBLANK(A59)),VLOOKUP(A59,Opzoeken!$A$2:$B$152,2,FALSE),"")</f>
        <v>97.5</v>
      </c>
      <c r="C59" s="37">
        <v>22</v>
      </c>
      <c r="D59" s="38">
        <f>IF(C59=0,0,(MAX(0,(B59-(B59/21*(VLOOKUP($B$12,Opzoeken!$D$2:$E$2,2,FALSE)-C59))))))</f>
        <v>97.5</v>
      </c>
      <c r="E59" s="40">
        <f t="shared" si="0"/>
        <v>4.817193675889328E-2</v>
      </c>
      <c r="F59" s="47">
        <f t="shared" si="1"/>
        <v>9.634387351778656E-3</v>
      </c>
      <c r="G59" s="48" t="str">
        <f t="shared" si="2"/>
        <v>ok</v>
      </c>
      <c r="H59" s="47">
        <f t="shared" si="3"/>
        <v>0.14817193675889329</v>
      </c>
      <c r="I59" s="48" t="str">
        <f t="shared" si="4"/>
        <v>niet ok</v>
      </c>
      <c r="J59" s="57">
        <f>F59</f>
        <v>9.634387351778656E-3</v>
      </c>
      <c r="K59" s="16"/>
      <c r="L59" s="16"/>
      <c r="M59" s="16"/>
      <c r="N59" s="16"/>
      <c r="O59" s="16"/>
      <c r="P59" s="16"/>
    </row>
    <row r="60" spans="1:16" x14ac:dyDescent="0.35">
      <c r="A60" s="55">
        <v>47</v>
      </c>
      <c r="B60" s="36">
        <f>IF(NOT(ISBLANK(A60)),VLOOKUP(A60,Opzoeken!$A$2:$B$152,2,FALSE),"")</f>
        <v>97.5</v>
      </c>
      <c r="C60" s="37">
        <v>22</v>
      </c>
      <c r="D60" s="38">
        <f>IF(C60=0,0,(MAX(0,(B60-(B60/21*(VLOOKUP($B$12,Opzoeken!$D$2:$E$2,2,FALSE)-C60))))))</f>
        <v>97.5</v>
      </c>
      <c r="E60" s="40">
        <f t="shared" si="0"/>
        <v>4.7147001934235974E-2</v>
      </c>
      <c r="F60" s="47">
        <f t="shared" si="1"/>
        <v>9.4294003868471959E-3</v>
      </c>
      <c r="G60" s="48" t="str">
        <f t="shared" si="2"/>
        <v>ok</v>
      </c>
      <c r="H60" s="47">
        <f t="shared" si="3"/>
        <v>0.14714700193423597</v>
      </c>
      <c r="I60" s="48" t="str">
        <f t="shared" si="4"/>
        <v>niet ok</v>
      </c>
      <c r="J60" s="57">
        <f>F60</f>
        <v>9.4294003868471959E-3</v>
      </c>
      <c r="K60" s="16"/>
      <c r="L60" s="16"/>
      <c r="M60" s="16"/>
      <c r="N60" s="16"/>
      <c r="O60" s="16"/>
      <c r="P60" s="16"/>
    </row>
    <row r="61" spans="1:16" x14ac:dyDescent="0.35">
      <c r="A61" s="55">
        <v>48</v>
      </c>
      <c r="B61" s="36">
        <f>IF(NOT(ISBLANK(A61)),VLOOKUP(A61,Opzoeken!$A$2:$B$152,2,FALSE),"")</f>
        <v>97.5</v>
      </c>
      <c r="C61" s="37">
        <v>22</v>
      </c>
      <c r="D61" s="38">
        <f>IF(C61=0,0,(MAX(0,(B61-(B61/21*(VLOOKUP($B$12,Opzoeken!$D$2:$E$2,2,FALSE)-C61))))))</f>
        <v>97.5</v>
      </c>
      <c r="E61" s="40">
        <f t="shared" si="0"/>
        <v>4.6164772727272728E-2</v>
      </c>
      <c r="F61" s="47">
        <f t="shared" si="1"/>
        <v>9.2329545454545459E-3</v>
      </c>
      <c r="G61" s="48" t="str">
        <f t="shared" si="2"/>
        <v>ok</v>
      </c>
      <c r="H61" s="47">
        <f t="shared" si="3"/>
        <v>0.14616477272727274</v>
      </c>
      <c r="I61" s="48" t="str">
        <f t="shared" si="4"/>
        <v>niet ok</v>
      </c>
      <c r="J61" s="57">
        <f>F61</f>
        <v>9.2329545454545459E-3</v>
      </c>
      <c r="K61" s="16"/>
      <c r="L61" s="16"/>
      <c r="M61" s="16"/>
      <c r="N61" s="16"/>
      <c r="O61" s="16"/>
      <c r="P61" s="16"/>
    </row>
    <row r="62" spans="1:16" x14ac:dyDescent="0.35">
      <c r="A62" s="55">
        <v>49</v>
      </c>
      <c r="B62" s="36">
        <f>IF(NOT(ISBLANK(A62)),VLOOKUP(A62,Opzoeken!$A$2:$B$152,2,FALSE),"")</f>
        <v>102</v>
      </c>
      <c r="C62" s="37">
        <v>22</v>
      </c>
      <c r="D62" s="38">
        <f>IF(C62=0,0,(MAX(0,(B62-(B62/21*(VLOOKUP($B$12,Opzoeken!$D$2:$E$2,2,FALSE)-C62))))))</f>
        <v>102</v>
      </c>
      <c r="E62" s="40">
        <f t="shared" si="0"/>
        <v>4.7309833024118737E-2</v>
      </c>
      <c r="F62" s="47">
        <f t="shared" si="1"/>
        <v>9.4619666048237488E-3</v>
      </c>
      <c r="G62" s="48" t="str">
        <f t="shared" si="2"/>
        <v>ok</v>
      </c>
      <c r="H62" s="47">
        <f t="shared" si="3"/>
        <v>0.14730983302411874</v>
      </c>
      <c r="I62" s="48" t="str">
        <f t="shared" si="4"/>
        <v>niet ok</v>
      </c>
      <c r="J62" s="57">
        <f>F62</f>
        <v>9.4619666048237488E-3</v>
      </c>
      <c r="K62" s="16"/>
      <c r="L62" s="16"/>
      <c r="M62" s="16"/>
      <c r="N62" s="16"/>
      <c r="O62" s="16"/>
      <c r="P62" s="16"/>
    </row>
    <row r="63" spans="1:16" x14ac:dyDescent="0.35">
      <c r="A63" s="55">
        <v>50</v>
      </c>
      <c r="B63" s="36">
        <f>IF(NOT(ISBLANK(A63)),VLOOKUP(A63,Opzoeken!$A$2:$B$152,2,FALSE),"")</f>
        <v>102</v>
      </c>
      <c r="C63" s="37">
        <v>22</v>
      </c>
      <c r="D63" s="38">
        <f>IF(C63=0,0,(MAX(0,(B63-(B63/21*(VLOOKUP($B$12,Opzoeken!$D$2:$E$2,2,FALSE)-C63))))))</f>
        <v>102</v>
      </c>
      <c r="E63" s="40">
        <f t="shared" si="0"/>
        <v>4.6363636363636364E-2</v>
      </c>
      <c r="F63" s="47">
        <f t="shared" si="1"/>
        <v>9.2727272727272728E-3</v>
      </c>
      <c r="G63" s="48" t="str">
        <f t="shared" si="2"/>
        <v>ok</v>
      </c>
      <c r="H63" s="47">
        <f t="shared" si="3"/>
        <v>0.14636363636363636</v>
      </c>
      <c r="I63" s="48" t="str">
        <f t="shared" si="4"/>
        <v>niet ok</v>
      </c>
      <c r="J63" s="57">
        <f>F63</f>
        <v>9.2727272727272728E-3</v>
      </c>
      <c r="K63" s="16"/>
      <c r="L63" s="16"/>
      <c r="M63" s="16"/>
      <c r="N63" s="16"/>
      <c r="O63" s="16"/>
      <c r="P63" s="16"/>
    </row>
    <row r="64" spans="1:16" x14ac:dyDescent="0.35">
      <c r="A64" s="55">
        <v>51</v>
      </c>
      <c r="B64" s="36">
        <f>IF(NOT(ISBLANK(A64)),VLOOKUP(A64,Opzoeken!$A$2:$B$152,2,FALSE),"")</f>
        <v>102</v>
      </c>
      <c r="C64" s="37">
        <v>22</v>
      </c>
      <c r="D64" s="38">
        <f>IF(C64=0,0,(MAX(0,(B64-(B64/21*(VLOOKUP($B$12,Opzoeken!$D$2:$E$2,2,FALSE)-C64))))))</f>
        <v>102</v>
      </c>
      <c r="E64" s="40">
        <f t="shared" si="0"/>
        <v>4.5454545454545456E-2</v>
      </c>
      <c r="F64" s="47">
        <f t="shared" si="1"/>
        <v>9.0909090909090922E-3</v>
      </c>
      <c r="G64" s="48" t="str">
        <f t="shared" si="2"/>
        <v>ok</v>
      </c>
      <c r="H64" s="47">
        <f t="shared" si="3"/>
        <v>0.14545454545454545</v>
      </c>
      <c r="I64" s="48" t="str">
        <f t="shared" si="4"/>
        <v>niet ok</v>
      </c>
      <c r="J64" s="57">
        <f>F64</f>
        <v>9.0909090909090922E-3</v>
      </c>
      <c r="K64" s="16"/>
      <c r="L64" s="16"/>
      <c r="M64" s="16"/>
      <c r="N64" s="16"/>
      <c r="O64" s="16"/>
      <c r="P64" s="16"/>
    </row>
    <row r="65" spans="1:16" x14ac:dyDescent="0.35">
      <c r="A65" s="55">
        <v>52</v>
      </c>
      <c r="B65" s="36">
        <f>IF(NOT(ISBLANK(A65)),VLOOKUP(A65,Opzoeken!$A$2:$B$152,2,FALSE),"")</f>
        <v>105</v>
      </c>
      <c r="C65" s="37">
        <v>22</v>
      </c>
      <c r="D65" s="38">
        <f>IF(C65=0,0,(MAX(0,(B65-(B65/21*(VLOOKUP($B$12,Opzoeken!$D$2:$E$2,2,FALSE)-C65))))))</f>
        <v>105</v>
      </c>
      <c r="E65" s="40">
        <f t="shared" si="0"/>
        <v>4.5891608391608392E-2</v>
      </c>
      <c r="F65" s="47">
        <f t="shared" si="1"/>
        <v>9.178321678321678E-3</v>
      </c>
      <c r="G65" s="48" t="str">
        <f t="shared" si="2"/>
        <v>ok</v>
      </c>
      <c r="H65" s="47">
        <f t="shared" si="3"/>
        <v>0.14589160839160839</v>
      </c>
      <c r="I65" s="48" t="str">
        <f t="shared" si="4"/>
        <v>niet ok</v>
      </c>
      <c r="J65" s="57">
        <f>F65</f>
        <v>9.178321678321678E-3</v>
      </c>
      <c r="K65" s="16"/>
      <c r="L65" s="16"/>
      <c r="M65" s="16"/>
      <c r="N65" s="16"/>
      <c r="O65" s="16"/>
      <c r="P65" s="16"/>
    </row>
    <row r="66" spans="1:16" x14ac:dyDescent="0.35">
      <c r="A66" s="55">
        <v>53</v>
      </c>
      <c r="B66" s="36">
        <f>IF(NOT(ISBLANK(A66)),VLOOKUP(A66,Opzoeken!$A$2:$B$152,2,FALSE),"")</f>
        <v>105</v>
      </c>
      <c r="C66" s="37">
        <v>22</v>
      </c>
      <c r="D66" s="38">
        <f>IF(C66=0,0,(MAX(0,(B66-(B66/21*(VLOOKUP($B$12,Opzoeken!$D$2:$E$2,2,FALSE)-C66))))))</f>
        <v>105</v>
      </c>
      <c r="E66" s="40">
        <f t="shared" si="0"/>
        <v>4.502572898799314E-2</v>
      </c>
      <c r="F66" s="47">
        <f t="shared" si="1"/>
        <v>9.0051457975986286E-3</v>
      </c>
      <c r="G66" s="48" t="str">
        <f t="shared" si="2"/>
        <v>ok</v>
      </c>
      <c r="H66" s="47">
        <f t="shared" si="3"/>
        <v>0.14502572898799315</v>
      </c>
      <c r="I66" s="48" t="str">
        <f t="shared" si="4"/>
        <v>niet ok</v>
      </c>
      <c r="J66" s="57">
        <f>F66</f>
        <v>9.0051457975986286E-3</v>
      </c>
      <c r="K66" s="16"/>
      <c r="L66" s="16"/>
      <c r="M66" s="16"/>
      <c r="N66" s="16"/>
      <c r="O66" s="16"/>
      <c r="P66" s="16"/>
    </row>
    <row r="67" spans="1:16" x14ac:dyDescent="0.35">
      <c r="A67" s="55">
        <v>54</v>
      </c>
      <c r="B67" s="36">
        <f>IF(NOT(ISBLANK(A67)),VLOOKUP(A67,Opzoeken!$A$2:$B$152,2,FALSE),"")</f>
        <v>105</v>
      </c>
      <c r="C67" s="37">
        <v>22</v>
      </c>
      <c r="D67" s="38">
        <f>IF(C67=0,0,(MAX(0,(B67-(B67/21*(VLOOKUP($B$12,Opzoeken!$D$2:$E$2,2,FALSE)-C67))))))</f>
        <v>105</v>
      </c>
      <c r="E67" s="40">
        <f t="shared" si="0"/>
        <v>4.4191919191919192E-2</v>
      </c>
      <c r="F67" s="47">
        <f t="shared" si="1"/>
        <v>8.8383838383838381E-3</v>
      </c>
      <c r="G67" s="48" t="str">
        <f t="shared" si="2"/>
        <v>ok</v>
      </c>
      <c r="H67" s="47">
        <f t="shared" si="3"/>
        <v>0.1441919191919192</v>
      </c>
      <c r="I67" s="48" t="str">
        <f t="shared" si="4"/>
        <v>niet ok</v>
      </c>
      <c r="J67" s="57">
        <f>F67</f>
        <v>8.8383838383838381E-3</v>
      </c>
      <c r="K67" s="16"/>
      <c r="L67" s="16"/>
      <c r="M67" s="16"/>
      <c r="N67" s="16"/>
      <c r="O67" s="16"/>
      <c r="P67" s="16"/>
    </row>
    <row r="68" spans="1:16" x14ac:dyDescent="0.35">
      <c r="A68" s="55">
        <v>55</v>
      </c>
      <c r="B68" s="36">
        <f>IF(NOT(ISBLANK(A68)),VLOOKUP(A68,Opzoeken!$A$2:$B$152,2,FALSE),"")</f>
        <v>108.5</v>
      </c>
      <c r="C68" s="37">
        <v>22</v>
      </c>
      <c r="D68" s="38">
        <f>IF(C68=0,0,(MAX(0,(B68-(B68/21*(VLOOKUP($B$12,Opzoeken!$D$2:$E$2,2,FALSE)-C68))))))</f>
        <v>108.5</v>
      </c>
      <c r="E68" s="40">
        <f t="shared" si="0"/>
        <v>4.4834710743801652E-2</v>
      </c>
      <c r="F68" s="47">
        <f t="shared" si="1"/>
        <v>8.9669421487603308E-3</v>
      </c>
      <c r="G68" s="48" t="str">
        <f t="shared" si="2"/>
        <v>ok</v>
      </c>
      <c r="H68" s="47">
        <f t="shared" si="3"/>
        <v>0.14483471074380166</v>
      </c>
      <c r="I68" s="48" t="str">
        <f t="shared" si="4"/>
        <v>niet ok</v>
      </c>
      <c r="J68" s="57">
        <f>F68</f>
        <v>8.9669421487603308E-3</v>
      </c>
      <c r="K68" s="16"/>
      <c r="L68" s="16"/>
      <c r="M68" s="16"/>
      <c r="N68" s="16"/>
      <c r="O68" s="16"/>
      <c r="P68" s="16"/>
    </row>
    <row r="69" spans="1:16" x14ac:dyDescent="0.35">
      <c r="A69" s="55">
        <v>56</v>
      </c>
      <c r="B69" s="36">
        <f>IF(NOT(ISBLANK(A69)),VLOOKUP(A69,Opzoeken!$A$2:$B$152,2,FALSE),"")</f>
        <v>108.5</v>
      </c>
      <c r="C69" s="37">
        <v>22</v>
      </c>
      <c r="D69" s="38">
        <f>IF(C69=0,0,(MAX(0,(B69-(B69/21*(VLOOKUP($B$12,Opzoeken!$D$2:$E$2,2,FALSE)-C69))))))</f>
        <v>108.5</v>
      </c>
      <c r="E69" s="40">
        <f t="shared" si="0"/>
        <v>4.4034090909090912E-2</v>
      </c>
      <c r="F69" s="47">
        <f t="shared" si="1"/>
        <v>8.806818181818183E-3</v>
      </c>
      <c r="G69" s="48" t="str">
        <f t="shared" si="2"/>
        <v>ok</v>
      </c>
      <c r="H69" s="47">
        <f t="shared" si="3"/>
        <v>0.14403409090909092</v>
      </c>
      <c r="I69" s="48" t="str">
        <f t="shared" si="4"/>
        <v>niet ok</v>
      </c>
      <c r="J69" s="57">
        <f>F69</f>
        <v>8.806818181818183E-3</v>
      </c>
      <c r="K69" s="16"/>
      <c r="L69" s="16"/>
      <c r="M69" s="16"/>
      <c r="N69" s="16"/>
      <c r="O69" s="16"/>
      <c r="P69" s="16"/>
    </row>
    <row r="70" spans="1:16" x14ac:dyDescent="0.35">
      <c r="A70" s="55">
        <v>57</v>
      </c>
      <c r="B70" s="36">
        <f>IF(NOT(ISBLANK(A70)),VLOOKUP(A70,Opzoeken!$A$2:$B$152,2,FALSE),"")</f>
        <v>108.5</v>
      </c>
      <c r="C70" s="37">
        <v>22</v>
      </c>
      <c r="D70" s="38">
        <f>IF(C70=0,0,(MAX(0,(B70-(B70/21*(VLOOKUP($B$12,Opzoeken!$D$2:$E$2,2,FALSE)-C70))))))</f>
        <v>108.5</v>
      </c>
      <c r="E70" s="40">
        <f t="shared" si="0"/>
        <v>4.3261562998405105E-2</v>
      </c>
      <c r="F70" s="47">
        <f t="shared" si="1"/>
        <v>8.6523125996810207E-3</v>
      </c>
      <c r="G70" s="48" t="str">
        <f t="shared" si="2"/>
        <v>ok</v>
      </c>
      <c r="H70" s="47">
        <f t="shared" si="3"/>
        <v>0.14326156299840512</v>
      </c>
      <c r="I70" s="48" t="str">
        <f t="shared" si="4"/>
        <v>niet ok</v>
      </c>
      <c r="J70" s="57">
        <f>F70</f>
        <v>8.6523125996810207E-3</v>
      </c>
      <c r="K70" s="16"/>
      <c r="L70" s="16"/>
      <c r="M70" s="16"/>
      <c r="N70" s="16"/>
      <c r="O70" s="16"/>
      <c r="P70" s="16"/>
    </row>
    <row r="71" spans="1:16" x14ac:dyDescent="0.35">
      <c r="A71" s="55">
        <v>58</v>
      </c>
      <c r="B71" s="36">
        <f>IF(NOT(ISBLANK(A71)),VLOOKUP(A71,Opzoeken!$A$2:$B$152,2,FALSE),"")</f>
        <v>111.5</v>
      </c>
      <c r="C71" s="37">
        <v>22</v>
      </c>
      <c r="D71" s="38">
        <f>IF(C71=0,0,(MAX(0,(B71-(B71/21*(VLOOKUP($B$12,Opzoeken!$D$2:$E$2,2,FALSE)-C71))))))</f>
        <v>111.5</v>
      </c>
      <c r="E71" s="40">
        <f t="shared" si="0"/>
        <v>4.3691222570532914E-2</v>
      </c>
      <c r="F71" s="47">
        <f t="shared" si="1"/>
        <v>8.7382445141065829E-3</v>
      </c>
      <c r="G71" s="48" t="str">
        <f t="shared" si="2"/>
        <v>ok</v>
      </c>
      <c r="H71" s="47">
        <f t="shared" si="3"/>
        <v>0.14369122257053291</v>
      </c>
      <c r="I71" s="48" t="str">
        <f t="shared" si="4"/>
        <v>niet ok</v>
      </c>
      <c r="J71" s="57">
        <f>F71</f>
        <v>8.7382445141065829E-3</v>
      </c>
      <c r="K71" s="16"/>
      <c r="L71" s="16"/>
      <c r="M71" s="16"/>
      <c r="N71" s="16"/>
      <c r="O71" s="16"/>
      <c r="P71" s="16"/>
    </row>
    <row r="72" spans="1:16" x14ac:dyDescent="0.35">
      <c r="A72" s="55">
        <v>59</v>
      </c>
      <c r="B72" s="36">
        <f>IF(NOT(ISBLANK(A72)),VLOOKUP(A72,Opzoeken!$A$2:$B$152,2,FALSE),"")</f>
        <v>111.5</v>
      </c>
      <c r="C72" s="37">
        <v>22</v>
      </c>
      <c r="D72" s="38">
        <f>IF(C72=0,0,(MAX(0,(B72-(B72/21*(VLOOKUP($B$12,Opzoeken!$D$2:$E$2,2,FALSE)-C72))))))</f>
        <v>111.5</v>
      </c>
      <c r="E72" s="40">
        <f t="shared" si="0"/>
        <v>4.2950693374422186E-2</v>
      </c>
      <c r="F72" s="47">
        <f t="shared" si="1"/>
        <v>8.5901386748844372E-3</v>
      </c>
      <c r="G72" s="48" t="str">
        <f t="shared" si="2"/>
        <v>ok</v>
      </c>
      <c r="H72" s="47">
        <f t="shared" si="3"/>
        <v>0.14295069337442218</v>
      </c>
      <c r="I72" s="48" t="str">
        <f t="shared" si="4"/>
        <v>niet ok</v>
      </c>
      <c r="J72" s="57">
        <f>F72</f>
        <v>8.5901386748844372E-3</v>
      </c>
      <c r="K72" s="16"/>
      <c r="L72" s="16"/>
      <c r="M72" s="16"/>
      <c r="N72" s="16"/>
      <c r="O72" s="16"/>
      <c r="P72" s="16"/>
    </row>
    <row r="73" spans="1:16" x14ac:dyDescent="0.35">
      <c r="A73" s="55">
        <v>60</v>
      </c>
      <c r="B73" s="36">
        <f>IF(NOT(ISBLANK(A73)),VLOOKUP(A73,Opzoeken!$A$2:$B$152,2,FALSE),"")</f>
        <v>111.5</v>
      </c>
      <c r="C73" s="37">
        <v>22</v>
      </c>
      <c r="D73" s="38">
        <f>IF(C73=0,0,(MAX(0,(B73-(B73/21*(VLOOKUP($B$12,Opzoeken!$D$2:$E$2,2,FALSE)-C73))))))</f>
        <v>111.5</v>
      </c>
      <c r="E73" s="40">
        <f t="shared" si="0"/>
        <v>4.2234848484848486E-2</v>
      </c>
      <c r="F73" s="47">
        <f t="shared" si="1"/>
        <v>8.4469696969696976E-3</v>
      </c>
      <c r="G73" s="48" t="str">
        <f t="shared" si="2"/>
        <v>ok</v>
      </c>
      <c r="H73" s="47">
        <f t="shared" si="3"/>
        <v>0.14223484848484849</v>
      </c>
      <c r="I73" s="48" t="str">
        <f t="shared" si="4"/>
        <v>niet ok</v>
      </c>
      <c r="J73" s="57">
        <f>F73</f>
        <v>8.4469696969696976E-3</v>
      </c>
      <c r="K73" s="16"/>
      <c r="L73" s="16"/>
      <c r="M73" s="16"/>
      <c r="N73" s="16"/>
      <c r="O73" s="16"/>
      <c r="P73" s="16"/>
    </row>
    <row r="74" spans="1:16" x14ac:dyDescent="0.35">
      <c r="A74" s="55">
        <v>61</v>
      </c>
      <c r="B74" s="36">
        <f>IF(NOT(ISBLANK(A74)),VLOOKUP(A74,Opzoeken!$A$2:$B$152,2,FALSE),"")</f>
        <v>115.5</v>
      </c>
      <c r="C74" s="37">
        <v>22</v>
      </c>
      <c r="D74" s="38">
        <f>IF(C74=0,0,(MAX(0,(B74-(B74/21*(VLOOKUP($B$12,Opzoeken!$D$2:$E$2,2,FALSE)-C74))))))</f>
        <v>115.5</v>
      </c>
      <c r="E74" s="40">
        <f t="shared" si="0"/>
        <v>4.3032786885245901E-2</v>
      </c>
      <c r="F74" s="47">
        <f t="shared" si="1"/>
        <v>8.6065573770491809E-3</v>
      </c>
      <c r="G74" s="48" t="str">
        <f t="shared" si="2"/>
        <v>ok</v>
      </c>
      <c r="H74" s="47">
        <f t="shared" si="3"/>
        <v>0.1430327868852459</v>
      </c>
      <c r="I74" s="48" t="str">
        <f t="shared" si="4"/>
        <v>niet ok</v>
      </c>
      <c r="J74" s="57">
        <f>F74</f>
        <v>8.6065573770491809E-3</v>
      </c>
      <c r="K74" s="16"/>
      <c r="L74" s="16"/>
      <c r="M74" s="16"/>
      <c r="N74" s="16"/>
      <c r="O74" s="16"/>
      <c r="P74" s="16"/>
    </row>
    <row r="75" spans="1:16" x14ac:dyDescent="0.35">
      <c r="A75" s="55">
        <v>62</v>
      </c>
      <c r="B75" s="36">
        <f>IF(NOT(ISBLANK(A75)),VLOOKUP(A75,Opzoeken!$A$2:$B$152,2,FALSE),"")</f>
        <v>115.5</v>
      </c>
      <c r="C75" s="37">
        <v>22</v>
      </c>
      <c r="D75" s="38">
        <f>IF(C75=0,0,(MAX(0,(B75-(B75/21*(VLOOKUP($B$12,Opzoeken!$D$2:$E$2,2,FALSE)-C75))))))</f>
        <v>115.5</v>
      </c>
      <c r="E75" s="40">
        <f t="shared" si="0"/>
        <v>4.2338709677419352E-2</v>
      </c>
      <c r="F75" s="47">
        <f t="shared" si="1"/>
        <v>8.46774193548387E-3</v>
      </c>
      <c r="G75" s="48" t="str">
        <f t="shared" si="2"/>
        <v>ok</v>
      </c>
      <c r="H75" s="47">
        <f t="shared" si="3"/>
        <v>0.14233870967741935</v>
      </c>
      <c r="I75" s="48" t="str">
        <f t="shared" si="4"/>
        <v>niet ok</v>
      </c>
      <c r="J75" s="57">
        <f>F75</f>
        <v>8.46774193548387E-3</v>
      </c>
      <c r="K75" s="16"/>
      <c r="L75" s="16"/>
      <c r="M75" s="16"/>
      <c r="N75" s="16"/>
      <c r="O75" s="16"/>
      <c r="P75" s="16"/>
    </row>
    <row r="76" spans="1:16" x14ac:dyDescent="0.35">
      <c r="A76" s="55">
        <v>63</v>
      </c>
      <c r="B76" s="36">
        <f>IF(NOT(ISBLANK(A76)),VLOOKUP(A76,Opzoeken!$A$2:$B$152,2,FALSE),"")</f>
        <v>115.5</v>
      </c>
      <c r="C76" s="37">
        <v>22</v>
      </c>
      <c r="D76" s="38">
        <f>IF(C76=0,0,(MAX(0,(B76-(B76/21*(VLOOKUP($B$12,Opzoeken!$D$2:$E$2,2,FALSE)-C76))))))</f>
        <v>115.5</v>
      </c>
      <c r="E76" s="40">
        <f t="shared" si="0"/>
        <v>4.1666666666666664E-2</v>
      </c>
      <c r="F76" s="47">
        <f t="shared" si="1"/>
        <v>8.3333333333333332E-3</v>
      </c>
      <c r="G76" s="48" t="str">
        <f t="shared" si="2"/>
        <v>ok</v>
      </c>
      <c r="H76" s="47">
        <f t="shared" si="3"/>
        <v>0.14166666666666666</v>
      </c>
      <c r="I76" s="48" t="str">
        <f t="shared" si="4"/>
        <v>niet ok</v>
      </c>
      <c r="J76" s="57">
        <f>F76</f>
        <v>8.3333333333333332E-3</v>
      </c>
      <c r="K76" s="16"/>
      <c r="L76" s="16"/>
      <c r="M76" s="16"/>
      <c r="N76" s="16"/>
      <c r="O76" s="16"/>
      <c r="P76" s="16"/>
    </row>
    <row r="77" spans="1:16" x14ac:dyDescent="0.35">
      <c r="A77" s="55">
        <v>64</v>
      </c>
      <c r="B77" s="36">
        <f>IF(NOT(ISBLANK(A77)),VLOOKUP(A77,Opzoeken!$A$2:$B$152,2,FALSE),"")</f>
        <v>115.5</v>
      </c>
      <c r="C77" s="37">
        <v>22</v>
      </c>
      <c r="D77" s="38">
        <f>IF(C77=0,0,(MAX(0,(B77-(B77/21*(VLOOKUP($B$12,Opzoeken!$D$2:$E$2,2,FALSE)-C77))))))</f>
        <v>115.5</v>
      </c>
      <c r="E77" s="40">
        <f t="shared" si="0"/>
        <v>4.1015625E-2</v>
      </c>
      <c r="F77" s="47">
        <f t="shared" si="1"/>
        <v>8.2031250000000003E-3</v>
      </c>
      <c r="G77" s="48" t="str">
        <f t="shared" si="2"/>
        <v>ok</v>
      </c>
      <c r="H77" s="47">
        <f t="shared" si="3"/>
        <v>0.14101562500000001</v>
      </c>
      <c r="I77" s="48" t="str">
        <f t="shared" si="4"/>
        <v>niet ok</v>
      </c>
      <c r="J77" s="57">
        <f>F77</f>
        <v>8.2031250000000003E-3</v>
      </c>
      <c r="K77" s="16"/>
      <c r="L77" s="16"/>
      <c r="M77" s="16"/>
      <c r="N77" s="16"/>
      <c r="O77" s="16"/>
      <c r="P77" s="16"/>
    </row>
    <row r="78" spans="1:16" x14ac:dyDescent="0.35">
      <c r="A78" s="55">
        <v>65</v>
      </c>
      <c r="B78" s="36">
        <f>IF(NOT(ISBLANK(A78)),VLOOKUP(A78,Opzoeken!$A$2:$B$152,2,FALSE),"")</f>
        <v>115.5</v>
      </c>
      <c r="C78" s="37">
        <v>22</v>
      </c>
      <c r="D78" s="38">
        <f>IF(C78=0,0,(MAX(0,(B78-(B78/21*(VLOOKUP($B$12,Opzoeken!$D$2:$E$2,2,FALSE)-C78))))))</f>
        <v>115.5</v>
      </c>
      <c r="E78" s="40">
        <f t="shared" si="0"/>
        <v>4.0384615384615387E-2</v>
      </c>
      <c r="F78" s="47">
        <f t="shared" si="1"/>
        <v>8.076923076923077E-3</v>
      </c>
      <c r="G78" s="48" t="str">
        <f t="shared" si="2"/>
        <v>ok</v>
      </c>
      <c r="H78" s="47">
        <f t="shared" si="3"/>
        <v>0.14038461538461539</v>
      </c>
      <c r="I78" s="48" t="str">
        <f t="shared" si="4"/>
        <v>niet ok</v>
      </c>
      <c r="J78" s="57">
        <f>F78</f>
        <v>8.076923076923077E-3</v>
      </c>
      <c r="K78" s="16"/>
      <c r="L78" s="16"/>
      <c r="M78" s="16"/>
      <c r="N78" s="16"/>
      <c r="O78" s="16"/>
      <c r="P78" s="16"/>
    </row>
    <row r="79" spans="1:16" x14ac:dyDescent="0.35">
      <c r="A79" s="55">
        <v>66</v>
      </c>
      <c r="B79" s="36">
        <f>IF(NOT(ISBLANK(A79)),VLOOKUP(A79,Opzoeken!$A$2:$B$152,2,FALSE),"")</f>
        <v>121</v>
      </c>
      <c r="C79" s="37">
        <v>22</v>
      </c>
      <c r="D79" s="38">
        <f>IF(C79=0,0,(MAX(0,(B79-(B79/21*(VLOOKUP($B$12,Opzoeken!$D$2:$E$2,2,FALSE)-C79))))))</f>
        <v>121</v>
      </c>
      <c r="E79" s="40">
        <f t="shared" ref="E79:E142" si="5">D79/(2*A79*C79)</f>
        <v>4.1666666666666664E-2</v>
      </c>
      <c r="F79" s="47">
        <f t="shared" ref="F79:F142" si="6">E79*$F$12</f>
        <v>8.3333333333333332E-3</v>
      </c>
      <c r="G79" s="48" t="str">
        <f t="shared" ref="G79:G142" si="7">IF(F79&lt;0.1,"ok","niet ok")</f>
        <v>ok</v>
      </c>
      <c r="H79" s="47">
        <f t="shared" ref="H79:H142" si="8">E79+$H$12</f>
        <v>0.14166666666666666</v>
      </c>
      <c r="I79" s="48" t="str">
        <f t="shared" ref="I79:I142" si="9">IF(E79*1.2&gt;H79,"ok","niet ok")</f>
        <v>niet ok</v>
      </c>
      <c r="J79" s="57">
        <f>F79</f>
        <v>8.3333333333333332E-3</v>
      </c>
      <c r="K79" s="16"/>
      <c r="L79" s="16"/>
      <c r="M79" s="16"/>
      <c r="N79" s="16"/>
      <c r="O79" s="16"/>
      <c r="P79" s="16"/>
    </row>
    <row r="80" spans="1:16" x14ac:dyDescent="0.35">
      <c r="A80" s="55">
        <v>67</v>
      </c>
      <c r="B80" s="36">
        <f>IF(NOT(ISBLANK(A80)),VLOOKUP(A80,Opzoeken!$A$2:$B$152,2,FALSE),"")</f>
        <v>121</v>
      </c>
      <c r="C80" s="37">
        <v>22</v>
      </c>
      <c r="D80" s="38">
        <f>IF(C80=0,0,(MAX(0,(B80-(B80/21*(VLOOKUP($B$12,Opzoeken!$D$2:$E$2,2,FALSE)-C80))))))</f>
        <v>121</v>
      </c>
      <c r="E80" s="40">
        <f t="shared" si="5"/>
        <v>4.1044776119402986E-2</v>
      </c>
      <c r="F80" s="47">
        <f t="shared" si="6"/>
        <v>8.2089552238805968E-3</v>
      </c>
      <c r="G80" s="48" t="str">
        <f t="shared" si="7"/>
        <v>ok</v>
      </c>
      <c r="H80" s="47">
        <f t="shared" si="8"/>
        <v>0.141044776119403</v>
      </c>
      <c r="I80" s="48" t="str">
        <f t="shared" si="9"/>
        <v>niet ok</v>
      </c>
      <c r="J80" s="57">
        <f>F80</f>
        <v>8.2089552238805968E-3</v>
      </c>
      <c r="K80" s="16"/>
      <c r="L80" s="16"/>
      <c r="M80" s="16"/>
      <c r="N80" s="16"/>
      <c r="O80" s="16"/>
      <c r="P80" s="16"/>
    </row>
    <row r="81" spans="1:16" x14ac:dyDescent="0.35">
      <c r="A81" s="55">
        <v>68</v>
      </c>
      <c r="B81" s="36">
        <f>IF(NOT(ISBLANK(A81)),VLOOKUP(A81,Opzoeken!$A$2:$B$152,2,FALSE),"")</f>
        <v>121</v>
      </c>
      <c r="C81" s="37">
        <v>22</v>
      </c>
      <c r="D81" s="38">
        <f>IF(C81=0,0,(MAX(0,(B81-(B81/21*(VLOOKUP($B$12,Opzoeken!$D$2:$E$2,2,FALSE)-C81))))))</f>
        <v>121</v>
      </c>
      <c r="E81" s="40">
        <f t="shared" si="5"/>
        <v>4.0441176470588237E-2</v>
      </c>
      <c r="F81" s="47">
        <f t="shared" si="6"/>
        <v>8.0882352941176478E-3</v>
      </c>
      <c r="G81" s="48" t="str">
        <f t="shared" si="7"/>
        <v>ok</v>
      </c>
      <c r="H81" s="47">
        <f t="shared" si="8"/>
        <v>0.14044117647058824</v>
      </c>
      <c r="I81" s="48" t="str">
        <f t="shared" si="9"/>
        <v>niet ok</v>
      </c>
      <c r="J81" s="57">
        <f>F81</f>
        <v>8.0882352941176478E-3</v>
      </c>
      <c r="K81" s="16"/>
      <c r="L81" s="16"/>
      <c r="M81" s="16"/>
      <c r="N81" s="16"/>
      <c r="O81" s="16"/>
      <c r="P81" s="16"/>
    </row>
    <row r="82" spans="1:16" x14ac:dyDescent="0.35">
      <c r="A82" s="55">
        <v>69</v>
      </c>
      <c r="B82" s="36">
        <f>IF(NOT(ISBLANK(A82)),VLOOKUP(A82,Opzoeken!$A$2:$B$152,2,FALSE),"")</f>
        <v>121</v>
      </c>
      <c r="C82" s="37">
        <v>22</v>
      </c>
      <c r="D82" s="38">
        <f>IF(C82=0,0,(MAX(0,(B82-(B82/21*(VLOOKUP($B$12,Opzoeken!$D$2:$E$2,2,FALSE)-C82))))))</f>
        <v>121</v>
      </c>
      <c r="E82" s="40">
        <f t="shared" si="5"/>
        <v>3.9855072463768113E-2</v>
      </c>
      <c r="F82" s="47">
        <f t="shared" si="6"/>
        <v>7.9710144927536229E-3</v>
      </c>
      <c r="G82" s="48" t="str">
        <f t="shared" si="7"/>
        <v>ok</v>
      </c>
      <c r="H82" s="47">
        <f t="shared" si="8"/>
        <v>0.1398550724637681</v>
      </c>
      <c r="I82" s="48" t="str">
        <f t="shared" si="9"/>
        <v>niet ok</v>
      </c>
      <c r="J82" s="57">
        <f>F82</f>
        <v>7.9710144927536229E-3</v>
      </c>
      <c r="K82" s="16"/>
      <c r="L82" s="16"/>
      <c r="M82" s="16"/>
      <c r="N82" s="16"/>
      <c r="O82" s="16"/>
      <c r="P82" s="16"/>
    </row>
    <row r="83" spans="1:16" x14ac:dyDescent="0.35">
      <c r="A83" s="55">
        <v>70</v>
      </c>
      <c r="B83" s="36">
        <f>IF(NOT(ISBLANK(A83)),VLOOKUP(A83,Opzoeken!$A$2:$B$152,2,FALSE),"")</f>
        <v>121</v>
      </c>
      <c r="C83" s="37">
        <v>22</v>
      </c>
      <c r="D83" s="38">
        <f>IF(C83=0,0,(MAX(0,(B83-(B83/21*(VLOOKUP($B$12,Opzoeken!$D$2:$E$2,2,FALSE)-C83))))))</f>
        <v>121</v>
      </c>
      <c r="E83" s="40">
        <f t="shared" si="5"/>
        <v>3.9285714285714285E-2</v>
      </c>
      <c r="F83" s="47">
        <f t="shared" si="6"/>
        <v>7.8571428571428577E-3</v>
      </c>
      <c r="G83" s="48" t="str">
        <f t="shared" si="7"/>
        <v>ok</v>
      </c>
      <c r="H83" s="47">
        <f t="shared" si="8"/>
        <v>0.13928571428571429</v>
      </c>
      <c r="I83" s="48" t="str">
        <f t="shared" si="9"/>
        <v>niet ok</v>
      </c>
      <c r="J83" s="57">
        <f>F83</f>
        <v>7.8571428571428577E-3</v>
      </c>
      <c r="K83" s="16"/>
      <c r="L83" s="16"/>
      <c r="M83" s="16"/>
      <c r="N83" s="16"/>
      <c r="O83" s="16"/>
      <c r="P83" s="16"/>
    </row>
    <row r="84" spans="1:16" x14ac:dyDescent="0.35">
      <c r="A84" s="55">
        <v>71</v>
      </c>
      <c r="B84" s="36">
        <f>IF(NOT(ISBLANK(A84)),VLOOKUP(A84,Opzoeken!$A$2:$B$152,2,FALSE),"")</f>
        <v>126</v>
      </c>
      <c r="C84" s="37">
        <v>22</v>
      </c>
      <c r="D84" s="38">
        <f>IF(C84=0,0,(MAX(0,(B84-(B84/21*(VLOOKUP($B$12,Opzoeken!$D$2:$E$2,2,FALSE)-C84))))))</f>
        <v>126</v>
      </c>
      <c r="E84" s="40">
        <f t="shared" si="5"/>
        <v>4.0332906530089627E-2</v>
      </c>
      <c r="F84" s="47">
        <f t="shared" si="6"/>
        <v>8.066581306017926E-3</v>
      </c>
      <c r="G84" s="48" t="str">
        <f t="shared" si="7"/>
        <v>ok</v>
      </c>
      <c r="H84" s="47">
        <f t="shared" si="8"/>
        <v>0.14033290653008962</v>
      </c>
      <c r="I84" s="48" t="str">
        <f t="shared" si="9"/>
        <v>niet ok</v>
      </c>
      <c r="J84" s="57">
        <f>F84</f>
        <v>8.066581306017926E-3</v>
      </c>
      <c r="K84" s="16"/>
      <c r="L84" s="16"/>
      <c r="M84" s="16"/>
      <c r="N84" s="16"/>
      <c r="O84" s="16"/>
      <c r="P84" s="16"/>
    </row>
    <row r="85" spans="1:16" x14ac:dyDescent="0.35">
      <c r="A85" s="55">
        <v>72</v>
      </c>
      <c r="B85" s="36">
        <f>IF(NOT(ISBLANK(A85)),VLOOKUP(A85,Opzoeken!$A$2:$B$152,2,FALSE),"")</f>
        <v>126</v>
      </c>
      <c r="C85" s="37">
        <v>22</v>
      </c>
      <c r="D85" s="38">
        <f>IF(C85=0,0,(MAX(0,(B85-(B85/21*(VLOOKUP($B$12,Opzoeken!$D$2:$E$2,2,FALSE)-C85))))))</f>
        <v>126</v>
      </c>
      <c r="E85" s="40">
        <f t="shared" si="5"/>
        <v>3.9772727272727272E-2</v>
      </c>
      <c r="F85" s="47">
        <f t="shared" si="6"/>
        <v>7.9545454545454555E-3</v>
      </c>
      <c r="G85" s="48" t="str">
        <f t="shared" si="7"/>
        <v>ok</v>
      </c>
      <c r="H85" s="47">
        <f t="shared" si="8"/>
        <v>0.13977272727272727</v>
      </c>
      <c r="I85" s="48" t="str">
        <f t="shared" si="9"/>
        <v>niet ok</v>
      </c>
      <c r="J85" s="57">
        <f>F85</f>
        <v>7.9545454545454555E-3</v>
      </c>
      <c r="K85" s="16"/>
      <c r="L85" s="16"/>
      <c r="M85" s="16"/>
      <c r="N85" s="16"/>
      <c r="O85" s="16"/>
      <c r="P85" s="16"/>
    </row>
    <row r="86" spans="1:16" x14ac:dyDescent="0.35">
      <c r="A86" s="55">
        <v>73</v>
      </c>
      <c r="B86" s="36">
        <f>IF(NOT(ISBLANK(A86)),VLOOKUP(A86,Opzoeken!$A$2:$B$152,2,FALSE),"")</f>
        <v>126</v>
      </c>
      <c r="C86" s="37">
        <v>22</v>
      </c>
      <c r="D86" s="38">
        <f>IF(C86=0,0,(MAX(0,(B86-(B86/21*(VLOOKUP($B$12,Opzoeken!$D$2:$E$2,2,FALSE)-C86))))))</f>
        <v>126</v>
      </c>
      <c r="E86" s="40">
        <f t="shared" si="5"/>
        <v>3.9227895392278951E-2</v>
      </c>
      <c r="F86" s="47">
        <f t="shared" si="6"/>
        <v>7.8455790784557906E-3</v>
      </c>
      <c r="G86" s="48" t="str">
        <f t="shared" si="7"/>
        <v>ok</v>
      </c>
      <c r="H86" s="47">
        <f t="shared" si="8"/>
        <v>0.13922789539227895</v>
      </c>
      <c r="I86" s="48" t="str">
        <f t="shared" si="9"/>
        <v>niet ok</v>
      </c>
      <c r="J86" s="57">
        <f>F86</f>
        <v>7.8455790784557906E-3</v>
      </c>
      <c r="K86" s="16"/>
      <c r="L86" s="16"/>
      <c r="M86" s="16"/>
      <c r="N86" s="16"/>
      <c r="O86" s="16"/>
      <c r="P86" s="16"/>
    </row>
    <row r="87" spans="1:16" x14ac:dyDescent="0.35">
      <c r="A87" s="55">
        <v>74</v>
      </c>
      <c r="B87" s="36">
        <f>IF(NOT(ISBLANK(A87)),VLOOKUP(A87,Opzoeken!$A$2:$B$152,2,FALSE),"")</f>
        <v>126</v>
      </c>
      <c r="C87" s="37">
        <v>22</v>
      </c>
      <c r="D87" s="38">
        <f>IF(C87=0,0,(MAX(0,(B87-(B87/21*(VLOOKUP($B$12,Opzoeken!$D$2:$E$2,2,FALSE)-C87))))))</f>
        <v>126</v>
      </c>
      <c r="E87" s="40">
        <f t="shared" si="5"/>
        <v>3.8697788697788699E-2</v>
      </c>
      <c r="F87" s="47">
        <f t="shared" si="6"/>
        <v>7.7395577395577399E-3</v>
      </c>
      <c r="G87" s="48" t="str">
        <f t="shared" si="7"/>
        <v>ok</v>
      </c>
      <c r="H87" s="47">
        <f t="shared" si="8"/>
        <v>0.1386977886977887</v>
      </c>
      <c r="I87" s="48" t="str">
        <f t="shared" si="9"/>
        <v>niet ok</v>
      </c>
      <c r="J87" s="57">
        <f>F87</f>
        <v>7.7395577395577399E-3</v>
      </c>
      <c r="K87" s="16"/>
      <c r="L87" s="16"/>
      <c r="M87" s="16"/>
      <c r="N87" s="16"/>
      <c r="O87" s="16"/>
      <c r="P87" s="16"/>
    </row>
    <row r="88" spans="1:16" x14ac:dyDescent="0.35">
      <c r="A88" s="55">
        <v>75</v>
      </c>
      <c r="B88" s="36">
        <f>IF(NOT(ISBLANK(A88)),VLOOKUP(A88,Opzoeken!$A$2:$B$152,2,FALSE),"")</f>
        <v>126</v>
      </c>
      <c r="C88" s="37">
        <v>22</v>
      </c>
      <c r="D88" s="38">
        <f>IF(C88=0,0,(MAX(0,(B88-(B88/21*(VLOOKUP($B$12,Opzoeken!$D$2:$E$2,2,FALSE)-C88))))))</f>
        <v>126</v>
      </c>
      <c r="E88" s="40">
        <f t="shared" si="5"/>
        <v>3.8181818181818185E-2</v>
      </c>
      <c r="F88" s="47">
        <f t="shared" si="6"/>
        <v>7.6363636363636373E-3</v>
      </c>
      <c r="G88" s="48" t="str">
        <f t="shared" si="7"/>
        <v>ok</v>
      </c>
      <c r="H88" s="47">
        <f t="shared" si="8"/>
        <v>0.13818181818181818</v>
      </c>
      <c r="I88" s="48" t="str">
        <f t="shared" si="9"/>
        <v>niet ok</v>
      </c>
      <c r="J88" s="57">
        <f>F88</f>
        <v>7.6363636363636373E-3</v>
      </c>
      <c r="K88" s="16"/>
      <c r="L88" s="16"/>
      <c r="M88" s="16"/>
      <c r="N88" s="16"/>
      <c r="O88" s="16"/>
      <c r="P88" s="16"/>
    </row>
    <row r="89" spans="1:16" x14ac:dyDescent="0.35">
      <c r="A89" s="55">
        <v>76</v>
      </c>
      <c r="B89" s="36">
        <f>IF(NOT(ISBLANK(A89)),VLOOKUP(A89,Opzoeken!$A$2:$B$152,2,FALSE),"")</f>
        <v>131.5</v>
      </c>
      <c r="C89" s="37">
        <v>22</v>
      </c>
      <c r="D89" s="38">
        <f>IF(C89=0,0,(MAX(0,(B89-(B89/21*(VLOOKUP($B$12,Opzoeken!$D$2:$E$2,2,FALSE)-C89))))))</f>
        <v>131.5</v>
      </c>
      <c r="E89" s="40">
        <f t="shared" si="5"/>
        <v>3.9324162679425838E-2</v>
      </c>
      <c r="F89" s="47">
        <f t="shared" si="6"/>
        <v>7.8648325358851683E-3</v>
      </c>
      <c r="G89" s="48" t="str">
        <f t="shared" si="7"/>
        <v>ok</v>
      </c>
      <c r="H89" s="47">
        <f t="shared" si="8"/>
        <v>0.13932416267942585</v>
      </c>
      <c r="I89" s="48" t="str">
        <f t="shared" si="9"/>
        <v>niet ok</v>
      </c>
      <c r="J89" s="57">
        <f>F89</f>
        <v>7.8648325358851683E-3</v>
      </c>
      <c r="K89" s="16"/>
      <c r="L89" s="16"/>
      <c r="M89" s="16"/>
      <c r="N89" s="16"/>
      <c r="O89" s="16"/>
      <c r="P89" s="16"/>
    </row>
    <row r="90" spans="1:16" x14ac:dyDescent="0.35">
      <c r="A90" s="55">
        <v>77</v>
      </c>
      <c r="B90" s="36">
        <f>IF(NOT(ISBLANK(A90)),VLOOKUP(A90,Opzoeken!$A$2:$B$152,2,FALSE),"")</f>
        <v>131.5</v>
      </c>
      <c r="C90" s="37">
        <v>22</v>
      </c>
      <c r="D90" s="38">
        <f>IF(C90=0,0,(MAX(0,(B90-(B90/21*(VLOOKUP($B$12,Opzoeken!$D$2:$E$2,2,FALSE)-C90))))))</f>
        <v>131.5</v>
      </c>
      <c r="E90" s="40">
        <f t="shared" si="5"/>
        <v>3.8813459268004724E-2</v>
      </c>
      <c r="F90" s="47">
        <f t="shared" si="6"/>
        <v>7.7626918536009455E-3</v>
      </c>
      <c r="G90" s="48" t="str">
        <f t="shared" si="7"/>
        <v>ok</v>
      </c>
      <c r="H90" s="47">
        <f t="shared" si="8"/>
        <v>0.13881345926800473</v>
      </c>
      <c r="I90" s="48" t="str">
        <f t="shared" si="9"/>
        <v>niet ok</v>
      </c>
      <c r="J90" s="57">
        <f>F90</f>
        <v>7.7626918536009455E-3</v>
      </c>
      <c r="K90" s="16"/>
      <c r="L90" s="16"/>
      <c r="M90" s="16"/>
      <c r="N90" s="16"/>
      <c r="O90" s="16"/>
      <c r="P90" s="16"/>
    </row>
    <row r="91" spans="1:16" x14ac:dyDescent="0.35">
      <c r="A91" s="55">
        <v>78</v>
      </c>
      <c r="B91" s="36">
        <f>IF(NOT(ISBLANK(A91)),VLOOKUP(A91,Opzoeken!$A$2:$B$152,2,FALSE),"")</f>
        <v>131.5</v>
      </c>
      <c r="C91" s="37">
        <v>22</v>
      </c>
      <c r="D91" s="38">
        <f>IF(C91=0,0,(MAX(0,(B91-(B91/21*(VLOOKUP($B$12,Opzoeken!$D$2:$E$2,2,FALSE)-C91))))))</f>
        <v>131.5</v>
      </c>
      <c r="E91" s="40">
        <f t="shared" si="5"/>
        <v>3.8315850815850816E-2</v>
      </c>
      <c r="F91" s="47">
        <f t="shared" si="6"/>
        <v>7.6631701631701635E-3</v>
      </c>
      <c r="G91" s="48" t="str">
        <f t="shared" si="7"/>
        <v>ok</v>
      </c>
      <c r="H91" s="47">
        <f t="shared" si="8"/>
        <v>0.13831585081585082</v>
      </c>
      <c r="I91" s="48" t="str">
        <f t="shared" si="9"/>
        <v>niet ok</v>
      </c>
      <c r="J91" s="57">
        <f>F91</f>
        <v>7.6631701631701635E-3</v>
      </c>
      <c r="K91" s="16"/>
      <c r="L91" s="16"/>
      <c r="M91" s="16"/>
      <c r="N91" s="16"/>
      <c r="O91" s="16"/>
      <c r="P91" s="16"/>
    </row>
    <row r="92" spans="1:16" x14ac:dyDescent="0.35">
      <c r="A92" s="55">
        <v>79</v>
      </c>
      <c r="B92" s="36">
        <f>IF(NOT(ISBLANK(A92)),VLOOKUP(A92,Opzoeken!$A$2:$B$152,2,FALSE),"")</f>
        <v>131.5</v>
      </c>
      <c r="C92" s="37">
        <v>22</v>
      </c>
      <c r="D92" s="38">
        <f>IF(C92=0,0,(MAX(0,(B92-(B92/21*(VLOOKUP($B$12,Opzoeken!$D$2:$E$2,2,FALSE)-C92))))))</f>
        <v>131.5</v>
      </c>
      <c r="E92" s="40">
        <f t="shared" si="5"/>
        <v>3.783084004602992E-2</v>
      </c>
      <c r="F92" s="47">
        <f t="shared" si="6"/>
        <v>7.5661680092059848E-3</v>
      </c>
      <c r="G92" s="48" t="str">
        <f t="shared" si="7"/>
        <v>ok</v>
      </c>
      <c r="H92" s="47">
        <f t="shared" si="8"/>
        <v>0.13783084004602991</v>
      </c>
      <c r="I92" s="48" t="str">
        <f t="shared" si="9"/>
        <v>niet ok</v>
      </c>
      <c r="J92" s="57">
        <f>F92</f>
        <v>7.5661680092059848E-3</v>
      </c>
      <c r="K92" s="16"/>
      <c r="L92" s="16"/>
      <c r="M92" s="16"/>
      <c r="N92" s="16"/>
      <c r="O92" s="16"/>
      <c r="P92" s="16"/>
    </row>
    <row r="93" spans="1:16" x14ac:dyDescent="0.35">
      <c r="A93" s="55">
        <v>80</v>
      </c>
      <c r="B93" s="36">
        <f>IF(NOT(ISBLANK(A93)),VLOOKUP(A93,Opzoeken!$A$2:$B$152,2,FALSE),"")</f>
        <v>131.5</v>
      </c>
      <c r="C93" s="37">
        <v>22</v>
      </c>
      <c r="D93" s="38">
        <f>IF(C93=0,0,(MAX(0,(B93-(B93/21*(VLOOKUP($B$12,Opzoeken!$D$2:$E$2,2,FALSE)-C93))))))</f>
        <v>131.5</v>
      </c>
      <c r="E93" s="40">
        <f t="shared" si="5"/>
        <v>3.7357954545454548E-2</v>
      </c>
      <c r="F93" s="47">
        <f t="shared" si="6"/>
        <v>7.4715909090909104E-3</v>
      </c>
      <c r="G93" s="48" t="str">
        <f t="shared" si="7"/>
        <v>ok</v>
      </c>
      <c r="H93" s="47">
        <f t="shared" si="8"/>
        <v>0.13735795454545455</v>
      </c>
      <c r="I93" s="48" t="str">
        <f t="shared" si="9"/>
        <v>niet ok</v>
      </c>
      <c r="J93" s="57">
        <f>F93</f>
        <v>7.4715909090909104E-3</v>
      </c>
      <c r="K93" s="16"/>
      <c r="L93" s="16"/>
      <c r="M93" s="16"/>
      <c r="N93" s="16"/>
      <c r="O93" s="16"/>
      <c r="P93" s="16"/>
    </row>
    <row r="94" spans="1:16" x14ac:dyDescent="0.35">
      <c r="A94" s="55">
        <v>81</v>
      </c>
      <c r="B94" s="36">
        <f>IF(NOT(ISBLANK(A94)),VLOOKUP(A94,Opzoeken!$A$2:$B$152,2,FALSE),"")</f>
        <v>136.5</v>
      </c>
      <c r="C94" s="37">
        <v>22</v>
      </c>
      <c r="D94" s="38">
        <f>IF(C94=0,0,(MAX(0,(B94-(B94/21*(VLOOKUP($B$12,Opzoeken!$D$2:$E$2,2,FALSE)-C94))))))</f>
        <v>136.5</v>
      </c>
      <c r="E94" s="40">
        <f t="shared" si="5"/>
        <v>3.8299663299663299E-2</v>
      </c>
      <c r="F94" s="47">
        <f t="shared" si="6"/>
        <v>7.6599326599326601E-3</v>
      </c>
      <c r="G94" s="48" t="str">
        <f t="shared" si="7"/>
        <v>ok</v>
      </c>
      <c r="H94" s="47">
        <f t="shared" si="8"/>
        <v>0.13829966329966331</v>
      </c>
      <c r="I94" s="48" t="str">
        <f t="shared" si="9"/>
        <v>niet ok</v>
      </c>
      <c r="J94" s="57">
        <f>F94</f>
        <v>7.6599326599326601E-3</v>
      </c>
      <c r="K94" s="16"/>
      <c r="L94" s="16"/>
      <c r="M94" s="16"/>
      <c r="N94" s="16"/>
      <c r="O94" s="16"/>
      <c r="P94" s="16"/>
    </row>
    <row r="95" spans="1:16" x14ac:dyDescent="0.35">
      <c r="A95" s="2">
        <v>82</v>
      </c>
      <c r="B95" s="36">
        <f>IF(NOT(ISBLANK(A95)),VLOOKUP(A95,Opzoeken!$A$2:$B$152,2,FALSE),"")</f>
        <v>136.5</v>
      </c>
      <c r="C95" s="37">
        <v>22</v>
      </c>
      <c r="D95" s="38">
        <f>IF(C95=0,0,(MAX(0,(B95-(B95/21*(VLOOKUP($B$12,Opzoeken!$D$2:$E$2,2,FALSE)-C95))))))</f>
        <v>136.5</v>
      </c>
      <c r="E95" s="40">
        <f t="shared" si="5"/>
        <v>3.7832594235033261E-2</v>
      </c>
      <c r="F95" s="47">
        <f t="shared" si="6"/>
        <v>7.5665188470066527E-3</v>
      </c>
      <c r="G95" s="48" t="str">
        <f t="shared" si="7"/>
        <v>ok</v>
      </c>
      <c r="H95" s="47">
        <f t="shared" si="8"/>
        <v>0.13783259423503327</v>
      </c>
      <c r="I95" s="48" t="str">
        <f t="shared" si="9"/>
        <v>niet ok</v>
      </c>
      <c r="J95" s="57">
        <f>F95</f>
        <v>7.5665188470066527E-3</v>
      </c>
      <c r="K95" s="16"/>
      <c r="L95" s="16"/>
      <c r="M95" s="16"/>
      <c r="N95" s="16"/>
      <c r="O95" s="16"/>
      <c r="P95" s="16"/>
    </row>
    <row r="96" spans="1:16" x14ac:dyDescent="0.35">
      <c r="A96" s="2">
        <v>83</v>
      </c>
      <c r="B96" s="36">
        <f>IF(NOT(ISBLANK(A96)),VLOOKUP(A96,Opzoeken!$A$2:$B$152,2,FALSE),"")</f>
        <v>136.5</v>
      </c>
      <c r="C96" s="37">
        <v>22</v>
      </c>
      <c r="D96" s="38">
        <f>IF(C96=0,0,(MAX(0,(B96-(B96/21*(VLOOKUP($B$12,Opzoeken!$D$2:$E$2,2,FALSE)-C96))))))</f>
        <v>136.5</v>
      </c>
      <c r="E96" s="40">
        <f t="shared" si="5"/>
        <v>3.7376779846659366E-2</v>
      </c>
      <c r="F96" s="47">
        <f t="shared" si="6"/>
        <v>7.4753559693318738E-3</v>
      </c>
      <c r="G96" s="48" t="str">
        <f t="shared" si="7"/>
        <v>ok</v>
      </c>
      <c r="H96" s="47">
        <f t="shared" si="8"/>
        <v>0.13737677984665936</v>
      </c>
      <c r="I96" s="48" t="str">
        <f t="shared" si="9"/>
        <v>niet ok</v>
      </c>
      <c r="J96" s="57">
        <f>F96</f>
        <v>7.4753559693318738E-3</v>
      </c>
      <c r="K96" s="16"/>
      <c r="L96" s="16"/>
      <c r="M96" s="16"/>
      <c r="N96" s="16"/>
      <c r="O96" s="16"/>
      <c r="P96" s="16"/>
    </row>
    <row r="97" spans="1:16" x14ac:dyDescent="0.35">
      <c r="A97" s="2">
        <v>84</v>
      </c>
      <c r="B97" s="36">
        <f>IF(NOT(ISBLANK(A97)),VLOOKUP(A97,Opzoeken!$A$2:$B$152,2,FALSE),"")</f>
        <v>136.5</v>
      </c>
      <c r="C97" s="37">
        <v>22</v>
      </c>
      <c r="D97" s="38">
        <f>IF(C97=0,0,(MAX(0,(B97-(B97/21*(VLOOKUP($B$12,Opzoeken!$D$2:$E$2,2,FALSE)-C97))))))</f>
        <v>136.5</v>
      </c>
      <c r="E97" s="40">
        <f t="shared" si="5"/>
        <v>3.6931818181818184E-2</v>
      </c>
      <c r="F97" s="47">
        <f t="shared" si="6"/>
        <v>7.3863636363636371E-3</v>
      </c>
      <c r="G97" s="48" t="str">
        <f t="shared" si="7"/>
        <v>ok</v>
      </c>
      <c r="H97" s="47">
        <f t="shared" si="8"/>
        <v>0.13693181818181818</v>
      </c>
      <c r="I97" s="48" t="str">
        <f t="shared" si="9"/>
        <v>niet ok</v>
      </c>
      <c r="J97" s="57">
        <f>F97</f>
        <v>7.3863636363636371E-3</v>
      </c>
      <c r="K97" s="16"/>
      <c r="L97" s="16"/>
      <c r="M97" s="16"/>
      <c r="N97" s="16"/>
      <c r="O97" s="16"/>
      <c r="P97" s="16"/>
    </row>
    <row r="98" spans="1:16" x14ac:dyDescent="0.35">
      <c r="A98" s="2">
        <v>85</v>
      </c>
      <c r="B98" s="36">
        <f>IF(NOT(ISBLANK(A98)),VLOOKUP(A98,Opzoeken!$A$2:$B$152,2,FALSE),"")</f>
        <v>136.5</v>
      </c>
      <c r="C98" s="37">
        <v>22</v>
      </c>
      <c r="D98" s="38">
        <f>IF(C98=0,0,(MAX(0,(B98-(B98/21*(VLOOKUP($B$12,Opzoeken!$D$2:$E$2,2,FALSE)-C98))))))</f>
        <v>136.5</v>
      </c>
      <c r="E98" s="40">
        <f t="shared" si="5"/>
        <v>3.6497326203208558E-2</v>
      </c>
      <c r="F98" s="47">
        <f t="shared" si="6"/>
        <v>7.2994652406417121E-3</v>
      </c>
      <c r="G98" s="48" t="str">
        <f t="shared" si="7"/>
        <v>ok</v>
      </c>
      <c r="H98" s="47">
        <f t="shared" si="8"/>
        <v>0.13649732620320856</v>
      </c>
      <c r="I98" s="48" t="str">
        <f t="shared" si="9"/>
        <v>niet ok</v>
      </c>
      <c r="J98" s="57">
        <f>F98</f>
        <v>7.2994652406417121E-3</v>
      </c>
      <c r="K98" s="16"/>
      <c r="L98" s="16"/>
      <c r="M98" s="16"/>
      <c r="N98" s="16"/>
      <c r="O98" s="16"/>
      <c r="P98" s="16"/>
    </row>
    <row r="99" spans="1:16" x14ac:dyDescent="0.35">
      <c r="A99" s="2">
        <v>86</v>
      </c>
      <c r="B99" s="36">
        <f>IF(NOT(ISBLANK(A99)),VLOOKUP(A99,Opzoeken!$A$2:$B$152,2,FALSE),"")</f>
        <v>141.5</v>
      </c>
      <c r="C99" s="37">
        <v>22</v>
      </c>
      <c r="D99" s="38">
        <f>IF(C99=0,0,(MAX(0,(B99-(B99/21*(VLOOKUP($B$12,Opzoeken!$D$2:$E$2,2,FALSE)-C99))))))</f>
        <v>141.5</v>
      </c>
      <c r="E99" s="40">
        <f t="shared" si="5"/>
        <v>3.7394291754756871E-2</v>
      </c>
      <c r="F99" s="47">
        <f t="shared" si="6"/>
        <v>7.4788583509513744E-3</v>
      </c>
      <c r="G99" s="48" t="str">
        <f t="shared" si="7"/>
        <v>ok</v>
      </c>
      <c r="H99" s="47">
        <f t="shared" si="8"/>
        <v>0.13739429175475687</v>
      </c>
      <c r="I99" s="48" t="str">
        <f t="shared" si="9"/>
        <v>niet ok</v>
      </c>
      <c r="J99" s="57">
        <f>F99</f>
        <v>7.4788583509513744E-3</v>
      </c>
      <c r="K99" s="16"/>
      <c r="L99" s="16"/>
      <c r="M99" s="16"/>
      <c r="N99" s="16"/>
      <c r="O99" s="16"/>
      <c r="P99" s="16"/>
    </row>
    <row r="100" spans="1:16" x14ac:dyDescent="0.35">
      <c r="A100" s="2">
        <v>87</v>
      </c>
      <c r="B100" s="36">
        <f>IF(NOT(ISBLANK(A100)),VLOOKUP(A100,Opzoeken!$A$2:$B$152,2,FALSE),"")</f>
        <v>141.5</v>
      </c>
      <c r="C100" s="37">
        <v>22</v>
      </c>
      <c r="D100" s="38">
        <f>IF(C100=0,0,(MAX(0,(B100-(B100/21*(VLOOKUP($B$12,Opzoeken!$D$2:$E$2,2,FALSE)-C100))))))</f>
        <v>141.5</v>
      </c>
      <c r="E100" s="40">
        <f t="shared" si="5"/>
        <v>3.6964472309299896E-2</v>
      </c>
      <c r="F100" s="47">
        <f t="shared" si="6"/>
        <v>7.3928944618599796E-3</v>
      </c>
      <c r="G100" s="48" t="str">
        <f t="shared" si="7"/>
        <v>ok</v>
      </c>
      <c r="H100" s="47">
        <f t="shared" si="8"/>
        <v>0.1369644723092999</v>
      </c>
      <c r="I100" s="48" t="str">
        <f t="shared" si="9"/>
        <v>niet ok</v>
      </c>
      <c r="J100" s="57">
        <f>F100</f>
        <v>7.3928944618599796E-3</v>
      </c>
      <c r="K100" s="16"/>
      <c r="L100" s="16"/>
      <c r="M100" s="16"/>
      <c r="N100" s="16"/>
      <c r="O100" s="16"/>
      <c r="P100" s="16"/>
    </row>
    <row r="101" spans="1:16" x14ac:dyDescent="0.35">
      <c r="A101" s="2">
        <v>88</v>
      </c>
      <c r="B101" s="36">
        <f>IF(NOT(ISBLANK(A101)),VLOOKUP(A101,Opzoeken!$A$2:$B$152,2,FALSE),"")</f>
        <v>141.5</v>
      </c>
      <c r="C101" s="37">
        <v>22</v>
      </c>
      <c r="D101" s="38">
        <f>IF(C101=0,0,(MAX(0,(B101-(B101/21*(VLOOKUP($B$12,Opzoeken!$D$2:$E$2,2,FALSE)-C101))))))</f>
        <v>141.5</v>
      </c>
      <c r="E101" s="40">
        <f t="shared" si="5"/>
        <v>3.6544421487603305E-2</v>
      </c>
      <c r="F101" s="47">
        <f t="shared" si="6"/>
        <v>7.3088842975206616E-3</v>
      </c>
      <c r="G101" s="48" t="str">
        <f t="shared" si="7"/>
        <v>ok</v>
      </c>
      <c r="H101" s="47">
        <f t="shared" si="8"/>
        <v>0.13654442148760332</v>
      </c>
      <c r="I101" s="48" t="str">
        <f t="shared" si="9"/>
        <v>niet ok</v>
      </c>
      <c r="J101" s="57">
        <f>F101</f>
        <v>7.3088842975206616E-3</v>
      </c>
      <c r="K101" s="16"/>
      <c r="L101" s="16"/>
      <c r="M101" s="16"/>
      <c r="N101" s="16"/>
      <c r="O101" s="16"/>
      <c r="P101" s="16"/>
    </row>
    <row r="102" spans="1:16" x14ac:dyDescent="0.35">
      <c r="A102" s="2">
        <v>89</v>
      </c>
      <c r="B102" s="36">
        <f>IF(NOT(ISBLANK(A102)),VLOOKUP(A102,Opzoeken!$A$2:$B$152,2,FALSE),"")</f>
        <v>141.5</v>
      </c>
      <c r="C102" s="37">
        <v>22</v>
      </c>
      <c r="D102" s="38">
        <f>IF(C102=0,0,(MAX(0,(B102-(B102/21*(VLOOKUP($B$12,Opzoeken!$D$2:$E$2,2,FALSE)-C102))))))</f>
        <v>141.5</v>
      </c>
      <c r="E102" s="40">
        <f t="shared" si="5"/>
        <v>3.6133810010214505E-2</v>
      </c>
      <c r="F102" s="47">
        <f t="shared" si="6"/>
        <v>7.2267620020429017E-3</v>
      </c>
      <c r="G102" s="48" t="str">
        <f t="shared" si="7"/>
        <v>ok</v>
      </c>
      <c r="H102" s="47">
        <f t="shared" si="8"/>
        <v>0.13613381001021452</v>
      </c>
      <c r="I102" s="48" t="str">
        <f t="shared" si="9"/>
        <v>niet ok</v>
      </c>
      <c r="J102" s="57">
        <f>F102</f>
        <v>7.2267620020429017E-3</v>
      </c>
      <c r="K102" s="16"/>
      <c r="L102" s="16"/>
      <c r="M102" s="16"/>
      <c r="N102" s="16"/>
      <c r="O102" s="16"/>
      <c r="P102" s="16"/>
    </row>
    <row r="103" spans="1:16" x14ac:dyDescent="0.35">
      <c r="A103" s="2">
        <v>90</v>
      </c>
      <c r="B103" s="36">
        <f>IF(NOT(ISBLANK(A103)),VLOOKUP(A103,Opzoeken!$A$2:$B$152,2,FALSE),"")</f>
        <v>141.5</v>
      </c>
      <c r="C103" s="37">
        <v>22</v>
      </c>
      <c r="D103" s="38">
        <f>IF(C103=0,0,(MAX(0,(B103-(B103/21*(VLOOKUP($B$12,Opzoeken!$D$2:$E$2,2,FALSE)-C103))))))</f>
        <v>141.5</v>
      </c>
      <c r="E103" s="40">
        <f t="shared" si="5"/>
        <v>3.5732323232323233E-2</v>
      </c>
      <c r="F103" s="47">
        <f t="shared" si="6"/>
        <v>7.1464646464646474E-3</v>
      </c>
      <c r="G103" s="48" t="str">
        <f t="shared" si="7"/>
        <v>ok</v>
      </c>
      <c r="H103" s="47">
        <f t="shared" si="8"/>
        <v>0.13573232323232323</v>
      </c>
      <c r="I103" s="48" t="str">
        <f t="shared" si="9"/>
        <v>niet ok</v>
      </c>
      <c r="J103" s="57">
        <f>F103</f>
        <v>7.1464646464646474E-3</v>
      </c>
      <c r="K103" s="16"/>
      <c r="L103" s="16"/>
      <c r="M103" s="16"/>
      <c r="N103" s="16"/>
      <c r="O103" s="16"/>
      <c r="P103" s="16"/>
    </row>
    <row r="104" spans="1:16" x14ac:dyDescent="0.35">
      <c r="A104" s="2">
        <v>91</v>
      </c>
      <c r="B104" s="36">
        <f>IF(NOT(ISBLANK(A104)),VLOOKUP(A104,Opzoeken!$A$2:$B$152,2,FALSE),"")</f>
        <v>147</v>
      </c>
      <c r="C104" s="37">
        <v>22</v>
      </c>
      <c r="D104" s="38">
        <f>IF(C104=0,0,(MAX(0,(B104-(B104/21*(VLOOKUP($B$12,Opzoeken!$D$2:$E$2,2,FALSE)-C104))))))</f>
        <v>147</v>
      </c>
      <c r="E104" s="40">
        <f t="shared" si="5"/>
        <v>3.6713286713286712E-2</v>
      </c>
      <c r="F104" s="47">
        <f t="shared" si="6"/>
        <v>7.3426573426573424E-3</v>
      </c>
      <c r="G104" s="48" t="str">
        <f t="shared" si="7"/>
        <v>ok</v>
      </c>
      <c r="H104" s="47">
        <f t="shared" si="8"/>
        <v>0.13671328671328672</v>
      </c>
      <c r="I104" s="48" t="str">
        <f t="shared" si="9"/>
        <v>niet ok</v>
      </c>
      <c r="J104" s="57">
        <f>F104</f>
        <v>7.3426573426573424E-3</v>
      </c>
      <c r="K104" s="16"/>
      <c r="L104" s="16"/>
      <c r="M104" s="16"/>
      <c r="N104" s="16"/>
      <c r="O104" s="16"/>
      <c r="P104" s="16"/>
    </row>
    <row r="105" spans="1:16" x14ac:dyDescent="0.35">
      <c r="A105" s="2">
        <v>92</v>
      </c>
      <c r="B105" s="36">
        <f>IF(NOT(ISBLANK(A105)),VLOOKUP(A105,Opzoeken!$A$2:$B$152,2,FALSE),"")</f>
        <v>147</v>
      </c>
      <c r="C105" s="37">
        <v>22</v>
      </c>
      <c r="D105" s="38">
        <f>IF(C105=0,0,(MAX(0,(B105-(B105/21*(VLOOKUP($B$12,Opzoeken!$D$2:$E$2,2,FALSE)-C105))))))</f>
        <v>147</v>
      </c>
      <c r="E105" s="40">
        <f t="shared" si="5"/>
        <v>3.6314229249011856E-2</v>
      </c>
      <c r="F105" s="47">
        <f t="shared" si="6"/>
        <v>7.2628458498023712E-3</v>
      </c>
      <c r="G105" s="48" t="str">
        <f t="shared" si="7"/>
        <v>ok</v>
      </c>
      <c r="H105" s="47">
        <f t="shared" si="8"/>
        <v>0.13631422924901188</v>
      </c>
      <c r="I105" s="48" t="str">
        <f t="shared" si="9"/>
        <v>niet ok</v>
      </c>
      <c r="J105" s="57">
        <f>F105</f>
        <v>7.2628458498023712E-3</v>
      </c>
      <c r="K105" s="16"/>
      <c r="L105" s="16"/>
      <c r="M105" s="16"/>
      <c r="N105" s="16"/>
      <c r="O105" s="16"/>
      <c r="P105" s="16"/>
    </row>
    <row r="106" spans="1:16" x14ac:dyDescent="0.35">
      <c r="A106" s="2">
        <v>93</v>
      </c>
      <c r="B106" s="36">
        <f>IF(NOT(ISBLANK(A106)),VLOOKUP(A106,Opzoeken!$A$2:$B$152,2,FALSE),"")</f>
        <v>147</v>
      </c>
      <c r="C106" s="37">
        <v>22</v>
      </c>
      <c r="D106" s="38">
        <f>IF(C106=0,0,(MAX(0,(B106-(B106/21*(VLOOKUP($B$12,Opzoeken!$D$2:$E$2,2,FALSE)-C106))))))</f>
        <v>147</v>
      </c>
      <c r="E106" s="40">
        <f t="shared" si="5"/>
        <v>3.5923753665689152E-2</v>
      </c>
      <c r="F106" s="47">
        <f t="shared" si="6"/>
        <v>7.184750733137831E-3</v>
      </c>
      <c r="G106" s="48" t="str">
        <f t="shared" si="7"/>
        <v>ok</v>
      </c>
      <c r="H106" s="47">
        <f t="shared" si="8"/>
        <v>0.13592375366568915</v>
      </c>
      <c r="I106" s="48" t="str">
        <f t="shared" si="9"/>
        <v>niet ok</v>
      </c>
      <c r="J106" s="57">
        <f>F106</f>
        <v>7.184750733137831E-3</v>
      </c>
      <c r="K106" s="16"/>
      <c r="L106" s="16"/>
      <c r="M106" s="16"/>
      <c r="N106" s="16"/>
      <c r="O106" s="16"/>
      <c r="P106" s="16"/>
    </row>
    <row r="107" spans="1:16" x14ac:dyDescent="0.35">
      <c r="A107" s="2">
        <v>94</v>
      </c>
      <c r="B107" s="36">
        <f>IF(NOT(ISBLANK(A107)),VLOOKUP(A107,Opzoeken!$A$2:$B$152,2,FALSE),"")</f>
        <v>147</v>
      </c>
      <c r="C107" s="37">
        <v>22</v>
      </c>
      <c r="D107" s="38">
        <f>IF(C107=0,0,(MAX(0,(B107-(B107/21*(VLOOKUP($B$12,Opzoeken!$D$2:$E$2,2,FALSE)-C107))))))</f>
        <v>147</v>
      </c>
      <c r="E107" s="40">
        <f t="shared" si="5"/>
        <v>3.5541586073500969E-2</v>
      </c>
      <c r="F107" s="47">
        <f t="shared" si="6"/>
        <v>7.1083172147001945E-3</v>
      </c>
      <c r="G107" s="48" t="str">
        <f t="shared" si="7"/>
        <v>ok</v>
      </c>
      <c r="H107" s="47">
        <f t="shared" si="8"/>
        <v>0.13554158607350097</v>
      </c>
      <c r="I107" s="48" t="str">
        <f t="shared" si="9"/>
        <v>niet ok</v>
      </c>
      <c r="J107" s="57">
        <f>F107</f>
        <v>7.1083172147001945E-3</v>
      </c>
      <c r="K107" s="16"/>
      <c r="L107" s="16"/>
      <c r="M107" s="16"/>
      <c r="N107" s="16"/>
      <c r="O107" s="16"/>
      <c r="P107" s="16"/>
    </row>
    <row r="108" spans="1:16" x14ac:dyDescent="0.35">
      <c r="A108" s="2">
        <v>95</v>
      </c>
      <c r="B108" s="36">
        <f>IF(NOT(ISBLANK(A108)),VLOOKUP(A108,Opzoeken!$A$2:$B$152,2,FALSE),"")</f>
        <v>147</v>
      </c>
      <c r="C108" s="37">
        <v>22</v>
      </c>
      <c r="D108" s="38">
        <f>IF(C108=0,0,(MAX(0,(B108-(B108/21*(VLOOKUP($B$12,Opzoeken!$D$2:$E$2,2,FALSE)-C108))))))</f>
        <v>147</v>
      </c>
      <c r="E108" s="40">
        <f t="shared" si="5"/>
        <v>3.5167464114832535E-2</v>
      </c>
      <c r="F108" s="47">
        <f t="shared" si="6"/>
        <v>7.0334928229665071E-3</v>
      </c>
      <c r="G108" s="48" t="str">
        <f t="shared" si="7"/>
        <v>ok</v>
      </c>
      <c r="H108" s="47">
        <f t="shared" si="8"/>
        <v>0.13516746411483255</v>
      </c>
      <c r="I108" s="48" t="str">
        <f t="shared" si="9"/>
        <v>niet ok</v>
      </c>
      <c r="J108" s="57">
        <f>F108</f>
        <v>7.0334928229665071E-3</v>
      </c>
      <c r="K108" s="16"/>
      <c r="L108" s="16"/>
      <c r="M108" s="16"/>
      <c r="N108" s="16"/>
      <c r="O108" s="16"/>
      <c r="P108" s="16"/>
    </row>
    <row r="109" spans="1:16" x14ac:dyDescent="0.35">
      <c r="A109" s="2">
        <v>96</v>
      </c>
      <c r="B109" s="36">
        <f>IF(NOT(ISBLANK(A109)),VLOOKUP(A109,Opzoeken!$A$2:$B$152,2,FALSE),"")</f>
        <v>152</v>
      </c>
      <c r="C109" s="37">
        <v>22</v>
      </c>
      <c r="D109" s="38">
        <f>IF(C109=0,0,(MAX(0,(B109-(B109/21*(VLOOKUP($B$12,Opzoeken!$D$2:$E$2,2,FALSE)-C109))))))</f>
        <v>152</v>
      </c>
      <c r="E109" s="40">
        <f t="shared" si="5"/>
        <v>3.5984848484848488E-2</v>
      </c>
      <c r="F109" s="47">
        <f t="shared" si="6"/>
        <v>7.1969696969696982E-3</v>
      </c>
      <c r="G109" s="48" t="str">
        <f t="shared" si="7"/>
        <v>ok</v>
      </c>
      <c r="H109" s="47">
        <f t="shared" si="8"/>
        <v>0.13598484848484849</v>
      </c>
      <c r="I109" s="48" t="str">
        <f t="shared" si="9"/>
        <v>niet ok</v>
      </c>
      <c r="J109" s="57">
        <f>F109</f>
        <v>7.1969696969696982E-3</v>
      </c>
      <c r="K109" s="16"/>
      <c r="L109" s="16"/>
      <c r="M109" s="16"/>
      <c r="N109" s="16"/>
      <c r="O109" s="16"/>
      <c r="P109" s="16"/>
    </row>
    <row r="110" spans="1:16" x14ac:dyDescent="0.35">
      <c r="A110" s="2">
        <v>97</v>
      </c>
      <c r="B110" s="36">
        <f>IF(NOT(ISBLANK(A110)),VLOOKUP(A110,Opzoeken!$A$2:$B$152,2,FALSE),"")</f>
        <v>152</v>
      </c>
      <c r="C110" s="37">
        <v>22</v>
      </c>
      <c r="D110" s="38">
        <f>IF(C110=0,0,(MAX(0,(B110-(B110/21*(VLOOKUP($B$12,Opzoeken!$D$2:$E$2,2,FALSE)-C110))))))</f>
        <v>152</v>
      </c>
      <c r="E110" s="40">
        <f t="shared" si="5"/>
        <v>3.5613870665417061E-2</v>
      </c>
      <c r="F110" s="47">
        <f t="shared" si="6"/>
        <v>7.1227741330834125E-3</v>
      </c>
      <c r="G110" s="48" t="str">
        <f t="shared" si="7"/>
        <v>ok</v>
      </c>
      <c r="H110" s="47">
        <f t="shared" si="8"/>
        <v>0.13561387066541708</v>
      </c>
      <c r="I110" s="48" t="str">
        <f t="shared" si="9"/>
        <v>niet ok</v>
      </c>
      <c r="J110" s="57">
        <f>F110</f>
        <v>7.1227741330834125E-3</v>
      </c>
      <c r="K110" s="16"/>
      <c r="L110" s="16"/>
      <c r="M110" s="16"/>
      <c r="N110" s="16"/>
      <c r="O110" s="16"/>
      <c r="P110" s="16"/>
    </row>
    <row r="111" spans="1:16" x14ac:dyDescent="0.35">
      <c r="A111" s="2">
        <v>98</v>
      </c>
      <c r="B111" s="36">
        <f>IF(NOT(ISBLANK(A111)),VLOOKUP(A111,Opzoeken!$A$2:$B$152,2,FALSE),"")</f>
        <v>152</v>
      </c>
      <c r="C111" s="37">
        <v>22</v>
      </c>
      <c r="D111" s="38">
        <f>IF(C111=0,0,(MAX(0,(B111-(B111/21*(VLOOKUP($B$12,Opzoeken!$D$2:$E$2,2,FALSE)-C111))))))</f>
        <v>152</v>
      </c>
      <c r="E111" s="40">
        <f t="shared" si="5"/>
        <v>3.525046382189239E-2</v>
      </c>
      <c r="F111" s="47">
        <f t="shared" si="6"/>
        <v>7.050092764378478E-3</v>
      </c>
      <c r="G111" s="48" t="str">
        <f t="shared" si="7"/>
        <v>ok</v>
      </c>
      <c r="H111" s="47">
        <f t="shared" si="8"/>
        <v>0.1352504638218924</v>
      </c>
      <c r="I111" s="48" t="str">
        <f t="shared" si="9"/>
        <v>niet ok</v>
      </c>
      <c r="J111" s="57">
        <f>F111</f>
        <v>7.050092764378478E-3</v>
      </c>
      <c r="K111" s="16"/>
      <c r="L111" s="16"/>
      <c r="M111" s="16"/>
      <c r="N111" s="16"/>
      <c r="O111" s="16"/>
      <c r="P111" s="16"/>
    </row>
    <row r="112" spans="1:16" x14ac:dyDescent="0.35">
      <c r="A112" s="2">
        <v>99</v>
      </c>
      <c r="B112" s="36">
        <f>IF(NOT(ISBLANK(A112)),VLOOKUP(A112,Opzoeken!$A$2:$B$152,2,FALSE),"")</f>
        <v>152</v>
      </c>
      <c r="C112" s="37">
        <v>22</v>
      </c>
      <c r="D112" s="38">
        <f>IF(C112=0,0,(MAX(0,(B112-(B112/21*(VLOOKUP($B$12,Opzoeken!$D$2:$E$2,2,FALSE)-C112))))))</f>
        <v>152</v>
      </c>
      <c r="E112" s="40">
        <f t="shared" si="5"/>
        <v>3.489439853076217E-2</v>
      </c>
      <c r="F112" s="47">
        <f t="shared" si="6"/>
        <v>6.9788797061524346E-3</v>
      </c>
      <c r="G112" s="48" t="str">
        <f t="shared" si="7"/>
        <v>ok</v>
      </c>
      <c r="H112" s="47">
        <f t="shared" si="8"/>
        <v>0.13489439853076218</v>
      </c>
      <c r="I112" s="48" t="str">
        <f t="shared" si="9"/>
        <v>niet ok</v>
      </c>
      <c r="J112" s="57">
        <f>F112</f>
        <v>6.9788797061524346E-3</v>
      </c>
      <c r="K112" s="16"/>
      <c r="L112" s="16"/>
      <c r="M112" s="16"/>
      <c r="N112" s="16"/>
      <c r="O112" s="16"/>
      <c r="P112" s="16"/>
    </row>
    <row r="113" spans="1:16" x14ac:dyDescent="0.35">
      <c r="A113" s="2">
        <v>100</v>
      </c>
      <c r="B113" s="36">
        <f>IF(NOT(ISBLANK(A113)),VLOOKUP(A113,Opzoeken!$A$2:$B$152,2,FALSE),"")</f>
        <v>152</v>
      </c>
      <c r="C113" s="37">
        <v>22</v>
      </c>
      <c r="D113" s="38">
        <f>IF(C113=0,0,(MAX(0,(B113-(B113/21*(VLOOKUP($B$12,Opzoeken!$D$2:$E$2,2,FALSE)-C113))))))</f>
        <v>152</v>
      </c>
      <c r="E113" s="40">
        <f t="shared" si="5"/>
        <v>3.4545454545454546E-2</v>
      </c>
      <c r="F113" s="47">
        <f t="shared" si="6"/>
        <v>6.9090909090909099E-3</v>
      </c>
      <c r="G113" s="48" t="str">
        <f t="shared" si="7"/>
        <v>ok</v>
      </c>
      <c r="H113" s="47">
        <f t="shared" si="8"/>
        <v>0.13454545454545455</v>
      </c>
      <c r="I113" s="48" t="str">
        <f t="shared" si="9"/>
        <v>niet ok</v>
      </c>
      <c r="J113" s="57">
        <f>F113</f>
        <v>6.9090909090909099E-3</v>
      </c>
      <c r="K113" s="16"/>
      <c r="L113" s="16"/>
      <c r="M113" s="16"/>
      <c r="N113" s="16"/>
      <c r="O113" s="16"/>
      <c r="P113" s="16"/>
    </row>
    <row r="114" spans="1:16" x14ac:dyDescent="0.35">
      <c r="A114" s="2">
        <v>101</v>
      </c>
      <c r="B114" s="36">
        <f>IF(NOT(ISBLANK(A114)),VLOOKUP(A114,Opzoeken!$A$2:$B$152,2,FALSE),"")</f>
        <v>157.5</v>
      </c>
      <c r="C114" s="37">
        <v>22</v>
      </c>
      <c r="D114" s="38">
        <f>IF(C114=0,0,(MAX(0,(B114-(B114/21*(VLOOKUP($B$12,Opzoeken!$D$2:$E$2,2,FALSE)-C114))))))</f>
        <v>157.5</v>
      </c>
      <c r="E114" s="40">
        <f t="shared" si="5"/>
        <v>3.5441044104410444E-2</v>
      </c>
      <c r="F114" s="47">
        <f t="shared" si="6"/>
        <v>7.0882088208820892E-3</v>
      </c>
      <c r="G114" s="48" t="str">
        <f t="shared" si="7"/>
        <v>ok</v>
      </c>
      <c r="H114" s="47">
        <f t="shared" si="8"/>
        <v>0.13544104410441044</v>
      </c>
      <c r="I114" s="48" t="str">
        <f t="shared" si="9"/>
        <v>niet ok</v>
      </c>
      <c r="J114" s="57">
        <f>F114</f>
        <v>7.0882088208820892E-3</v>
      </c>
      <c r="K114" s="16"/>
      <c r="L114" s="16"/>
      <c r="M114" s="16"/>
      <c r="N114" s="16"/>
      <c r="O114" s="16"/>
      <c r="P114" s="16"/>
    </row>
    <row r="115" spans="1:16" x14ac:dyDescent="0.35">
      <c r="A115" s="2">
        <v>102</v>
      </c>
      <c r="B115" s="36">
        <f>IF(NOT(ISBLANK(A115)),VLOOKUP(A115,Opzoeken!$A$2:$B$152,2,FALSE),"")</f>
        <v>157.5</v>
      </c>
      <c r="C115" s="37">
        <v>22</v>
      </c>
      <c r="D115" s="38">
        <f>IF(C115=0,0,(MAX(0,(B115-(B115/21*(VLOOKUP($B$12,Opzoeken!$D$2:$E$2,2,FALSE)-C115))))))</f>
        <v>157.5</v>
      </c>
      <c r="E115" s="40">
        <f t="shared" si="5"/>
        <v>3.5093582887700536E-2</v>
      </c>
      <c r="F115" s="47">
        <f t="shared" si="6"/>
        <v>7.0187165775401072E-3</v>
      </c>
      <c r="G115" s="48" t="str">
        <f t="shared" si="7"/>
        <v>ok</v>
      </c>
      <c r="H115" s="47">
        <f t="shared" si="8"/>
        <v>0.13509358288770054</v>
      </c>
      <c r="I115" s="48" t="str">
        <f t="shared" si="9"/>
        <v>niet ok</v>
      </c>
      <c r="J115" s="57">
        <f>F115</f>
        <v>7.0187165775401072E-3</v>
      </c>
      <c r="K115" s="16"/>
      <c r="L115" s="16"/>
      <c r="M115" s="16"/>
      <c r="N115" s="16"/>
      <c r="O115" s="16"/>
      <c r="P115" s="16"/>
    </row>
    <row r="116" spans="1:16" x14ac:dyDescent="0.35">
      <c r="A116" s="2">
        <v>103</v>
      </c>
      <c r="B116" s="36">
        <f>IF(NOT(ISBLANK(A116)),VLOOKUP(A116,Opzoeken!$A$2:$B$152,2,FALSE),"")</f>
        <v>157.5</v>
      </c>
      <c r="C116" s="37">
        <v>22</v>
      </c>
      <c r="D116" s="38">
        <f>IF(C116=0,0,(MAX(0,(B116-(B116/21*(VLOOKUP($B$12,Opzoeken!$D$2:$E$2,2,FALSE)-C116))))))</f>
        <v>157.5</v>
      </c>
      <c r="E116" s="40">
        <f t="shared" si="5"/>
        <v>3.4752868490732565E-2</v>
      </c>
      <c r="F116" s="47">
        <f t="shared" si="6"/>
        <v>6.9505736981465135E-3</v>
      </c>
      <c r="G116" s="48" t="str">
        <f t="shared" si="7"/>
        <v>ok</v>
      </c>
      <c r="H116" s="47">
        <f t="shared" si="8"/>
        <v>0.13475286849073256</v>
      </c>
      <c r="I116" s="48" t="str">
        <f t="shared" si="9"/>
        <v>niet ok</v>
      </c>
      <c r="J116" s="57">
        <f>F116</f>
        <v>6.9505736981465135E-3</v>
      </c>
      <c r="K116" s="16"/>
      <c r="L116" s="16"/>
      <c r="M116" s="16"/>
      <c r="N116" s="16"/>
      <c r="O116" s="16"/>
      <c r="P116" s="16"/>
    </row>
    <row r="117" spans="1:16" x14ac:dyDescent="0.35">
      <c r="A117" s="2">
        <v>104</v>
      </c>
      <c r="B117" s="36">
        <f>IF(NOT(ISBLANK(A117)),VLOOKUP(A117,Opzoeken!$A$2:$B$152,2,FALSE),"")</f>
        <v>157.5</v>
      </c>
      <c r="C117" s="37">
        <v>22</v>
      </c>
      <c r="D117" s="38">
        <f>IF(C117=0,0,(MAX(0,(B117-(B117/21*(VLOOKUP($B$12,Opzoeken!$D$2:$E$2,2,FALSE)-C117))))))</f>
        <v>157.5</v>
      </c>
      <c r="E117" s="40">
        <f t="shared" si="5"/>
        <v>3.4418706293706296E-2</v>
      </c>
      <c r="F117" s="47">
        <f t="shared" si="6"/>
        <v>6.8837412587412598E-3</v>
      </c>
      <c r="G117" s="48" t="str">
        <f t="shared" si="7"/>
        <v>ok</v>
      </c>
      <c r="H117" s="47">
        <f t="shared" si="8"/>
        <v>0.13441870629370631</v>
      </c>
      <c r="I117" s="48" t="str">
        <f t="shared" si="9"/>
        <v>niet ok</v>
      </c>
      <c r="J117" s="57">
        <f>F117</f>
        <v>6.8837412587412598E-3</v>
      </c>
      <c r="K117" s="16"/>
      <c r="L117" s="16"/>
      <c r="M117" s="16"/>
      <c r="N117" s="16"/>
      <c r="O117" s="16"/>
      <c r="P117" s="16"/>
    </row>
    <row r="118" spans="1:16" x14ac:dyDescent="0.35">
      <c r="A118" s="2">
        <v>105</v>
      </c>
      <c r="B118" s="36">
        <f>IF(NOT(ISBLANK(A118)),VLOOKUP(A118,Opzoeken!$A$2:$B$152,2,FALSE),"")</f>
        <v>157.5</v>
      </c>
      <c r="C118" s="37">
        <v>22</v>
      </c>
      <c r="D118" s="38">
        <f>IF(C118=0,0,(MAX(0,(B118-(B118/21*(VLOOKUP($B$12,Opzoeken!$D$2:$E$2,2,FALSE)-C118))))))</f>
        <v>157.5</v>
      </c>
      <c r="E118" s="40">
        <f t="shared" si="5"/>
        <v>3.4090909090909088E-2</v>
      </c>
      <c r="F118" s="47">
        <f t="shared" si="6"/>
        <v>6.8181818181818179E-3</v>
      </c>
      <c r="G118" s="48" t="str">
        <f t="shared" si="7"/>
        <v>ok</v>
      </c>
      <c r="H118" s="47">
        <f t="shared" si="8"/>
        <v>0.13409090909090909</v>
      </c>
      <c r="I118" s="48" t="str">
        <f t="shared" si="9"/>
        <v>niet ok</v>
      </c>
      <c r="J118" s="57">
        <f>F118</f>
        <v>6.8181818181818179E-3</v>
      </c>
      <c r="K118" s="16"/>
      <c r="L118" s="16"/>
      <c r="M118" s="16"/>
      <c r="N118" s="16"/>
      <c r="O118" s="16"/>
      <c r="P118" s="16"/>
    </row>
    <row r="119" spans="1:16" x14ac:dyDescent="0.35">
      <c r="A119" s="2">
        <v>106</v>
      </c>
      <c r="B119" s="36">
        <f>IF(NOT(ISBLANK(A119)),VLOOKUP(A119,Opzoeken!$A$2:$B$152,2,FALSE),"")</f>
        <v>162.5</v>
      </c>
      <c r="C119" s="37">
        <v>22</v>
      </c>
      <c r="D119" s="38">
        <f>IF(C119=0,0,(MAX(0,(B119-(B119/21*(VLOOKUP($B$12,Opzoeken!$D$2:$E$2,2,FALSE)-C119))))))</f>
        <v>162.5</v>
      </c>
      <c r="E119" s="40">
        <f t="shared" si="5"/>
        <v>3.484133790737564E-2</v>
      </c>
      <c r="F119" s="47">
        <f t="shared" si="6"/>
        <v>6.9682675814751287E-3</v>
      </c>
      <c r="G119" s="48" t="str">
        <f t="shared" si="7"/>
        <v>ok</v>
      </c>
      <c r="H119" s="47">
        <f t="shared" si="8"/>
        <v>0.13484133790737565</v>
      </c>
      <c r="I119" s="48" t="str">
        <f t="shared" si="9"/>
        <v>niet ok</v>
      </c>
      <c r="J119" s="57">
        <f>F119</f>
        <v>6.9682675814751287E-3</v>
      </c>
      <c r="K119" s="16"/>
      <c r="L119" s="16"/>
      <c r="M119" s="16"/>
      <c r="N119" s="16"/>
      <c r="O119" s="16"/>
      <c r="P119" s="16"/>
    </row>
    <row r="120" spans="1:16" x14ac:dyDescent="0.35">
      <c r="A120" s="2">
        <v>107</v>
      </c>
      <c r="B120" s="36">
        <f>IF(NOT(ISBLANK(A120)),VLOOKUP(A120,Opzoeken!$A$2:$B$152,2,FALSE),"")</f>
        <v>162.5</v>
      </c>
      <c r="C120" s="37">
        <v>22</v>
      </c>
      <c r="D120" s="38">
        <f>IF(C120=0,0,(MAX(0,(B120-(B120/21*(VLOOKUP($B$12,Opzoeken!$D$2:$E$2,2,FALSE)-C120))))))</f>
        <v>162.5</v>
      </c>
      <c r="E120" s="40">
        <f t="shared" si="5"/>
        <v>3.4515717926932879E-2</v>
      </c>
      <c r="F120" s="47">
        <f t="shared" si="6"/>
        <v>6.9031435853865765E-3</v>
      </c>
      <c r="G120" s="48" t="str">
        <f t="shared" si="7"/>
        <v>ok</v>
      </c>
      <c r="H120" s="47">
        <f t="shared" si="8"/>
        <v>0.1345157179269329</v>
      </c>
      <c r="I120" s="48" t="str">
        <f t="shared" si="9"/>
        <v>niet ok</v>
      </c>
      <c r="J120" s="57">
        <f>F120</f>
        <v>6.9031435853865765E-3</v>
      </c>
      <c r="K120" s="16"/>
      <c r="L120" s="16"/>
      <c r="M120" s="16"/>
      <c r="N120" s="16"/>
      <c r="O120" s="16"/>
      <c r="P120" s="16"/>
    </row>
    <row r="121" spans="1:16" x14ac:dyDescent="0.35">
      <c r="A121" s="2">
        <v>108</v>
      </c>
      <c r="B121" s="36">
        <f>IF(NOT(ISBLANK(A121)),VLOOKUP(A121,Opzoeken!$A$2:$B$152,2,FALSE),"")</f>
        <v>162.5</v>
      </c>
      <c r="C121" s="37">
        <v>22</v>
      </c>
      <c r="D121" s="38">
        <f>IF(C121=0,0,(MAX(0,(B121-(B121/21*(VLOOKUP($B$12,Opzoeken!$D$2:$E$2,2,FALSE)-C121))))))</f>
        <v>162.5</v>
      </c>
      <c r="E121" s="40">
        <f t="shared" si="5"/>
        <v>3.4196127946127947E-2</v>
      </c>
      <c r="F121" s="47">
        <f t="shared" si="6"/>
        <v>6.8392255892255893E-3</v>
      </c>
      <c r="G121" s="48" t="str">
        <f t="shared" si="7"/>
        <v>ok</v>
      </c>
      <c r="H121" s="47">
        <f t="shared" si="8"/>
        <v>0.13419612794612795</v>
      </c>
      <c r="I121" s="48" t="str">
        <f t="shared" si="9"/>
        <v>niet ok</v>
      </c>
      <c r="J121" s="57">
        <f>F121</f>
        <v>6.8392255892255893E-3</v>
      </c>
      <c r="K121" s="16"/>
      <c r="L121" s="16"/>
      <c r="M121" s="16"/>
      <c r="N121" s="16"/>
      <c r="O121" s="16"/>
      <c r="P121" s="16"/>
    </row>
    <row r="122" spans="1:16" x14ac:dyDescent="0.35">
      <c r="A122" s="2">
        <v>109</v>
      </c>
      <c r="B122" s="36">
        <f>IF(NOT(ISBLANK(A122)),VLOOKUP(A122,Opzoeken!$A$2:$B$152,2,FALSE),"")</f>
        <v>162.5</v>
      </c>
      <c r="C122" s="37">
        <v>22</v>
      </c>
      <c r="D122" s="38">
        <f>IF(C122=0,0,(MAX(0,(B122-(B122/21*(VLOOKUP($B$12,Opzoeken!$D$2:$E$2,2,FALSE)-C122))))))</f>
        <v>162.5</v>
      </c>
      <c r="E122" s="40">
        <f t="shared" si="5"/>
        <v>3.3882402001668054E-2</v>
      </c>
      <c r="F122" s="47">
        <f t="shared" si="6"/>
        <v>6.7764804003336114E-3</v>
      </c>
      <c r="G122" s="48" t="str">
        <f t="shared" si="7"/>
        <v>ok</v>
      </c>
      <c r="H122" s="47">
        <f t="shared" si="8"/>
        <v>0.13388240200166807</v>
      </c>
      <c r="I122" s="48" t="str">
        <f t="shared" si="9"/>
        <v>niet ok</v>
      </c>
      <c r="J122" s="57">
        <f>F122</f>
        <v>6.7764804003336114E-3</v>
      </c>
      <c r="K122" s="16"/>
      <c r="L122" s="16"/>
      <c r="M122" s="16"/>
      <c r="N122" s="16"/>
      <c r="O122" s="16"/>
      <c r="P122" s="16"/>
    </row>
    <row r="123" spans="1:16" x14ac:dyDescent="0.35">
      <c r="A123" s="2">
        <v>110</v>
      </c>
      <c r="B123" s="36">
        <f>IF(NOT(ISBLANK(A123)),VLOOKUP(A123,Opzoeken!$A$2:$B$152,2,FALSE),"")</f>
        <v>162.5</v>
      </c>
      <c r="C123" s="37">
        <v>22</v>
      </c>
      <c r="D123" s="38">
        <f>IF(C123=0,0,(MAX(0,(B123-(B123/21*(VLOOKUP($B$12,Opzoeken!$D$2:$E$2,2,FALSE)-C123))))))</f>
        <v>162.5</v>
      </c>
      <c r="E123" s="40">
        <f t="shared" si="5"/>
        <v>3.3574380165289255E-2</v>
      </c>
      <c r="F123" s="47">
        <f t="shared" si="6"/>
        <v>6.7148760330578514E-3</v>
      </c>
      <c r="G123" s="48" t="str">
        <f t="shared" si="7"/>
        <v>ok</v>
      </c>
      <c r="H123" s="47">
        <f t="shared" si="8"/>
        <v>0.13357438016528927</v>
      </c>
      <c r="I123" s="48" t="str">
        <f t="shared" si="9"/>
        <v>niet ok</v>
      </c>
      <c r="J123" s="57">
        <f>F123</f>
        <v>6.7148760330578514E-3</v>
      </c>
      <c r="K123" s="16"/>
      <c r="L123" s="16"/>
      <c r="M123" s="16"/>
      <c r="N123" s="16"/>
      <c r="O123" s="16"/>
      <c r="P123" s="16"/>
    </row>
    <row r="124" spans="1:16" x14ac:dyDescent="0.35">
      <c r="A124" s="2">
        <v>111</v>
      </c>
      <c r="B124" s="36">
        <f>IF(NOT(ISBLANK(A124)),VLOOKUP(A124,Opzoeken!$A$2:$B$152,2,FALSE),"")</f>
        <v>168</v>
      </c>
      <c r="C124" s="37">
        <v>22</v>
      </c>
      <c r="D124" s="38">
        <f>IF(C124=0,0,(MAX(0,(B124-(B124/21*(VLOOKUP($B$12,Opzoeken!$D$2:$E$2,2,FALSE)-C124))))))</f>
        <v>168</v>
      </c>
      <c r="E124" s="40">
        <f t="shared" si="5"/>
        <v>3.4398034398034398E-2</v>
      </c>
      <c r="F124" s="47">
        <f t="shared" si="6"/>
        <v>6.8796068796068803E-3</v>
      </c>
      <c r="G124" s="48" t="str">
        <f t="shared" si="7"/>
        <v>ok</v>
      </c>
      <c r="H124" s="47">
        <f t="shared" si="8"/>
        <v>0.13439803439803441</v>
      </c>
      <c r="I124" s="48" t="str">
        <f t="shared" si="9"/>
        <v>niet ok</v>
      </c>
      <c r="J124" s="57">
        <f>F124</f>
        <v>6.8796068796068803E-3</v>
      </c>
      <c r="K124" s="16"/>
      <c r="L124" s="16"/>
      <c r="M124" s="16"/>
      <c r="N124" s="16"/>
      <c r="O124" s="16"/>
      <c r="P124" s="16"/>
    </row>
    <row r="125" spans="1:16" x14ac:dyDescent="0.35">
      <c r="A125" s="2">
        <v>112</v>
      </c>
      <c r="B125" s="36">
        <f>IF(NOT(ISBLANK(A125)),VLOOKUP(A125,Opzoeken!$A$2:$B$152,2,FALSE),"")</f>
        <v>168</v>
      </c>
      <c r="C125" s="37">
        <v>22</v>
      </c>
      <c r="D125" s="38">
        <f>IF(C125=0,0,(MAX(0,(B125-(B125/21*(VLOOKUP($B$12,Opzoeken!$D$2:$E$2,2,FALSE)-C125))))))</f>
        <v>168</v>
      </c>
      <c r="E125" s="40">
        <f t="shared" si="5"/>
        <v>3.4090909090909088E-2</v>
      </c>
      <c r="F125" s="47">
        <f t="shared" si="6"/>
        <v>6.8181818181818179E-3</v>
      </c>
      <c r="G125" s="48" t="str">
        <f t="shared" si="7"/>
        <v>ok</v>
      </c>
      <c r="H125" s="47">
        <f t="shared" si="8"/>
        <v>0.13409090909090909</v>
      </c>
      <c r="I125" s="48" t="str">
        <f t="shared" si="9"/>
        <v>niet ok</v>
      </c>
      <c r="J125" s="57">
        <f>F125</f>
        <v>6.8181818181818179E-3</v>
      </c>
      <c r="K125" s="16"/>
      <c r="L125" s="16"/>
      <c r="M125" s="16"/>
      <c r="N125" s="16"/>
      <c r="O125" s="16"/>
      <c r="P125" s="16"/>
    </row>
    <row r="126" spans="1:16" x14ac:dyDescent="0.35">
      <c r="A126" s="2">
        <v>113</v>
      </c>
      <c r="B126" s="36">
        <f>IF(NOT(ISBLANK(A126)),VLOOKUP(A126,Opzoeken!$A$2:$B$152,2,FALSE),"")</f>
        <v>168</v>
      </c>
      <c r="C126" s="37">
        <v>22</v>
      </c>
      <c r="D126" s="38">
        <f>IF(C126=0,0,(MAX(0,(B126-(B126/21*(VLOOKUP($B$12,Opzoeken!$D$2:$E$2,2,FALSE)-C126))))))</f>
        <v>168</v>
      </c>
      <c r="E126" s="40">
        <f t="shared" si="5"/>
        <v>3.3789219629927592E-2</v>
      </c>
      <c r="F126" s="47">
        <f t="shared" si="6"/>
        <v>6.7578439259855187E-3</v>
      </c>
      <c r="G126" s="48" t="str">
        <f t="shared" si="7"/>
        <v>ok</v>
      </c>
      <c r="H126" s="47">
        <f t="shared" si="8"/>
        <v>0.1337892196299276</v>
      </c>
      <c r="I126" s="48" t="str">
        <f t="shared" si="9"/>
        <v>niet ok</v>
      </c>
      <c r="J126" s="57">
        <f>F126</f>
        <v>6.7578439259855187E-3</v>
      </c>
      <c r="K126" s="16"/>
      <c r="L126" s="16"/>
      <c r="M126" s="16"/>
      <c r="N126" s="16"/>
      <c r="O126" s="16"/>
      <c r="P126" s="16"/>
    </row>
    <row r="127" spans="1:16" x14ac:dyDescent="0.35">
      <c r="A127" s="2">
        <v>114</v>
      </c>
      <c r="B127" s="36">
        <f>IF(NOT(ISBLANK(A127)),VLOOKUP(A127,Opzoeken!$A$2:$B$152,2,FALSE),"")</f>
        <v>168</v>
      </c>
      <c r="C127" s="37">
        <v>22</v>
      </c>
      <c r="D127" s="38">
        <f>IF(C127=0,0,(MAX(0,(B127-(B127/21*(VLOOKUP($B$12,Opzoeken!$D$2:$E$2,2,FALSE)-C127))))))</f>
        <v>168</v>
      </c>
      <c r="E127" s="40">
        <f t="shared" si="5"/>
        <v>3.3492822966507178E-2</v>
      </c>
      <c r="F127" s="47">
        <f t="shared" si="6"/>
        <v>6.6985645933014364E-3</v>
      </c>
      <c r="G127" s="48" t="str">
        <f t="shared" si="7"/>
        <v>ok</v>
      </c>
      <c r="H127" s="47">
        <f t="shared" si="8"/>
        <v>0.13349282296650719</v>
      </c>
      <c r="I127" s="48" t="str">
        <f t="shared" si="9"/>
        <v>niet ok</v>
      </c>
      <c r="J127" s="57">
        <f>F127</f>
        <v>6.6985645933014364E-3</v>
      </c>
      <c r="K127" s="16"/>
      <c r="L127" s="16"/>
      <c r="M127" s="16"/>
      <c r="N127" s="16"/>
      <c r="O127" s="16"/>
      <c r="P127" s="16"/>
    </row>
    <row r="128" spans="1:16" x14ac:dyDescent="0.35">
      <c r="A128" s="2">
        <v>115</v>
      </c>
      <c r="B128" s="36">
        <f>IF(NOT(ISBLANK(A128)),VLOOKUP(A128,Opzoeken!$A$2:$B$152,2,FALSE),"")</f>
        <v>168</v>
      </c>
      <c r="C128" s="37">
        <v>22</v>
      </c>
      <c r="D128" s="38">
        <f>IF(C128=0,0,(MAX(0,(B128-(B128/21*(VLOOKUP($B$12,Opzoeken!$D$2:$E$2,2,FALSE)-C128))))))</f>
        <v>168</v>
      </c>
      <c r="E128" s="40">
        <f t="shared" si="5"/>
        <v>3.3201581027667987E-2</v>
      </c>
      <c r="F128" s="47">
        <f t="shared" si="6"/>
        <v>6.6403162055335974E-3</v>
      </c>
      <c r="G128" s="48" t="str">
        <f t="shared" si="7"/>
        <v>ok</v>
      </c>
      <c r="H128" s="47">
        <f t="shared" si="8"/>
        <v>0.13320158102766799</v>
      </c>
      <c r="I128" s="48" t="str">
        <f t="shared" si="9"/>
        <v>niet ok</v>
      </c>
      <c r="J128" s="57">
        <f>F128</f>
        <v>6.6403162055335974E-3</v>
      </c>
      <c r="K128" s="16"/>
      <c r="L128" s="16"/>
      <c r="M128" s="16"/>
      <c r="N128" s="16"/>
      <c r="O128" s="16"/>
      <c r="P128" s="16"/>
    </row>
    <row r="129" spans="1:16" x14ac:dyDescent="0.35">
      <c r="A129" s="2">
        <v>116</v>
      </c>
      <c r="B129" s="36">
        <f>IF(NOT(ISBLANK(A129)),VLOOKUP(A129,Opzoeken!$A$2:$B$152,2,FALSE),"")</f>
        <v>173</v>
      </c>
      <c r="C129" s="37">
        <v>22</v>
      </c>
      <c r="D129" s="38">
        <f>IF(C129=0,0,(MAX(0,(B129-(B129/21*(VLOOKUP($B$12,Opzoeken!$D$2:$E$2,2,FALSE)-C129))))))</f>
        <v>173</v>
      </c>
      <c r="E129" s="40">
        <f t="shared" si="5"/>
        <v>3.3894984326018812E-2</v>
      </c>
      <c r="F129" s="47">
        <f t="shared" si="6"/>
        <v>6.7789968652037626E-3</v>
      </c>
      <c r="G129" s="48" t="str">
        <f t="shared" si="7"/>
        <v>ok</v>
      </c>
      <c r="H129" s="47">
        <f t="shared" si="8"/>
        <v>0.13389498432601882</v>
      </c>
      <c r="I129" s="48" t="str">
        <f t="shared" si="9"/>
        <v>niet ok</v>
      </c>
      <c r="J129" s="57">
        <f>F129</f>
        <v>6.7789968652037626E-3</v>
      </c>
      <c r="K129" s="16"/>
      <c r="L129" s="16"/>
      <c r="M129" s="16"/>
      <c r="N129" s="16"/>
      <c r="O129" s="16"/>
      <c r="P129" s="16"/>
    </row>
    <row r="130" spans="1:16" x14ac:dyDescent="0.35">
      <c r="A130" s="2">
        <v>117</v>
      </c>
      <c r="B130" s="36">
        <f>IF(NOT(ISBLANK(A130)),VLOOKUP(A130,Opzoeken!$A$2:$B$152,2,FALSE),"")</f>
        <v>173</v>
      </c>
      <c r="C130" s="37">
        <v>22</v>
      </c>
      <c r="D130" s="38">
        <f>IF(C130=0,0,(MAX(0,(B130-(B130/21*(VLOOKUP($B$12,Opzoeken!$D$2:$E$2,2,FALSE)-C130))))))</f>
        <v>173</v>
      </c>
      <c r="E130" s="40">
        <f t="shared" si="5"/>
        <v>3.3605283605283608E-2</v>
      </c>
      <c r="F130" s="47">
        <f t="shared" si="6"/>
        <v>6.7210567210567217E-3</v>
      </c>
      <c r="G130" s="48" t="str">
        <f t="shared" si="7"/>
        <v>ok</v>
      </c>
      <c r="H130" s="47">
        <f t="shared" si="8"/>
        <v>0.13360528360528362</v>
      </c>
      <c r="I130" s="48" t="str">
        <f t="shared" si="9"/>
        <v>niet ok</v>
      </c>
      <c r="J130" s="57">
        <f>F130</f>
        <v>6.7210567210567217E-3</v>
      </c>
      <c r="K130" s="16"/>
      <c r="L130" s="16"/>
      <c r="M130" s="16"/>
      <c r="N130" s="16"/>
      <c r="O130" s="16"/>
      <c r="P130" s="16"/>
    </row>
    <row r="131" spans="1:16" x14ac:dyDescent="0.35">
      <c r="A131" s="2">
        <v>118</v>
      </c>
      <c r="B131" s="36">
        <f>IF(NOT(ISBLANK(A131)),VLOOKUP(A131,Opzoeken!$A$2:$B$152,2,FALSE),"")</f>
        <v>173</v>
      </c>
      <c r="C131" s="37">
        <v>22</v>
      </c>
      <c r="D131" s="38">
        <f>IF(C131=0,0,(MAX(0,(B131-(B131/21*(VLOOKUP($B$12,Opzoeken!$D$2:$E$2,2,FALSE)-C131))))))</f>
        <v>173</v>
      </c>
      <c r="E131" s="40">
        <f t="shared" si="5"/>
        <v>3.3320493066255778E-2</v>
      </c>
      <c r="F131" s="47">
        <f t="shared" si="6"/>
        <v>6.6640986132511558E-3</v>
      </c>
      <c r="G131" s="48" t="str">
        <f t="shared" si="7"/>
        <v>ok</v>
      </c>
      <c r="H131" s="47">
        <f t="shared" si="8"/>
        <v>0.13332049306625579</v>
      </c>
      <c r="I131" s="48" t="str">
        <f t="shared" si="9"/>
        <v>niet ok</v>
      </c>
      <c r="J131" s="57">
        <f>F131</f>
        <v>6.6640986132511558E-3</v>
      </c>
      <c r="K131" s="16"/>
      <c r="L131" s="16"/>
      <c r="M131" s="16"/>
      <c r="N131" s="16"/>
      <c r="O131" s="16"/>
      <c r="P131" s="16"/>
    </row>
    <row r="132" spans="1:16" x14ac:dyDescent="0.35">
      <c r="A132" s="2">
        <v>119</v>
      </c>
      <c r="B132" s="36">
        <f>IF(NOT(ISBLANK(A132)),VLOOKUP(A132,Opzoeken!$A$2:$B$152,2,FALSE),"")</f>
        <v>173</v>
      </c>
      <c r="C132" s="37">
        <v>22</v>
      </c>
      <c r="D132" s="38">
        <f>IF(C132=0,0,(MAX(0,(B132-(B132/21*(VLOOKUP($B$12,Opzoeken!$D$2:$E$2,2,FALSE)-C132))))))</f>
        <v>173</v>
      </c>
      <c r="E132" s="40">
        <f t="shared" si="5"/>
        <v>3.3040488922841865E-2</v>
      </c>
      <c r="F132" s="47">
        <f t="shared" si="6"/>
        <v>6.6080977845683732E-3</v>
      </c>
      <c r="G132" s="48" t="str">
        <f t="shared" si="7"/>
        <v>ok</v>
      </c>
      <c r="H132" s="47">
        <f t="shared" si="8"/>
        <v>0.13304048892284187</v>
      </c>
      <c r="I132" s="48" t="str">
        <f t="shared" si="9"/>
        <v>niet ok</v>
      </c>
      <c r="J132" s="57">
        <f>F132</f>
        <v>6.6080977845683732E-3</v>
      </c>
      <c r="K132" s="16"/>
      <c r="L132" s="16"/>
      <c r="M132" s="16"/>
      <c r="N132" s="16"/>
      <c r="O132" s="16"/>
      <c r="P132" s="16"/>
    </row>
    <row r="133" spans="1:16" x14ac:dyDescent="0.35">
      <c r="A133" s="2">
        <v>120</v>
      </c>
      <c r="B133" s="36">
        <f>IF(NOT(ISBLANK(A133)),VLOOKUP(A133,Opzoeken!$A$2:$B$152,2,FALSE),"")</f>
        <v>173</v>
      </c>
      <c r="C133" s="37">
        <v>22</v>
      </c>
      <c r="D133" s="38">
        <f>IF(C133=0,0,(MAX(0,(B133-(B133/21*(VLOOKUP($B$12,Opzoeken!$D$2:$E$2,2,FALSE)-C133))))))</f>
        <v>173</v>
      </c>
      <c r="E133" s="40">
        <f t="shared" si="5"/>
        <v>3.2765151515151518E-2</v>
      </c>
      <c r="F133" s="47">
        <f t="shared" si="6"/>
        <v>6.5530303030303036E-3</v>
      </c>
      <c r="G133" s="48" t="str">
        <f t="shared" si="7"/>
        <v>ok</v>
      </c>
      <c r="H133" s="47">
        <f t="shared" si="8"/>
        <v>0.13276515151515153</v>
      </c>
      <c r="I133" s="48" t="str">
        <f t="shared" si="9"/>
        <v>niet ok</v>
      </c>
      <c r="J133" s="57">
        <f>F133</f>
        <v>6.5530303030303036E-3</v>
      </c>
      <c r="K133" s="16"/>
      <c r="L133" s="16"/>
      <c r="M133" s="16"/>
      <c r="N133" s="16"/>
      <c r="O133" s="16"/>
      <c r="P133" s="16"/>
    </row>
    <row r="134" spans="1:16" x14ac:dyDescent="0.35">
      <c r="A134" s="2">
        <v>121</v>
      </c>
      <c r="B134" s="36">
        <f>IF(NOT(ISBLANK(A134)),VLOOKUP(A134,Opzoeken!$A$2:$B$152,2,FALSE),"")</f>
        <v>173</v>
      </c>
      <c r="C134" s="37">
        <v>22</v>
      </c>
      <c r="D134" s="38">
        <f>IF(C134=0,0,(MAX(0,(B134-(B134/21*(VLOOKUP($B$12,Opzoeken!$D$2:$E$2,2,FALSE)-C134))))))</f>
        <v>173</v>
      </c>
      <c r="E134" s="40">
        <f t="shared" si="5"/>
        <v>3.2494365138993238E-2</v>
      </c>
      <c r="F134" s="47">
        <f t="shared" si="6"/>
        <v>6.4988730277986476E-3</v>
      </c>
      <c r="G134" s="48" t="str">
        <f t="shared" si="7"/>
        <v>ok</v>
      </c>
      <c r="H134" s="47">
        <f t="shared" si="8"/>
        <v>0.13249436513899324</v>
      </c>
      <c r="I134" s="48" t="str">
        <f t="shared" si="9"/>
        <v>niet ok</v>
      </c>
      <c r="J134" s="57">
        <f>F134</f>
        <v>6.4988730277986476E-3</v>
      </c>
      <c r="K134" s="16"/>
      <c r="L134" s="16"/>
      <c r="M134" s="16"/>
      <c r="N134" s="16"/>
      <c r="O134" s="16"/>
      <c r="P134" s="16"/>
    </row>
    <row r="135" spans="1:16" x14ac:dyDescent="0.35">
      <c r="A135" s="2">
        <v>122</v>
      </c>
      <c r="B135" s="36">
        <f>IF(NOT(ISBLANK(A135)),VLOOKUP(A135,Opzoeken!$A$2:$B$152,2,FALSE),"")</f>
        <v>173</v>
      </c>
      <c r="C135" s="37">
        <v>22</v>
      </c>
      <c r="D135" s="38">
        <f>IF(C135=0,0,(MAX(0,(B135-(B135/21*(VLOOKUP($B$12,Opzoeken!$D$2:$E$2,2,FALSE)-C135))))))</f>
        <v>173</v>
      </c>
      <c r="E135" s="40">
        <f t="shared" si="5"/>
        <v>3.2228017883755587E-2</v>
      </c>
      <c r="F135" s="47">
        <f t="shared" si="6"/>
        <v>6.4456035767511176E-3</v>
      </c>
      <c r="G135" s="48" t="str">
        <f t="shared" si="7"/>
        <v>ok</v>
      </c>
      <c r="H135" s="47">
        <f t="shared" si="8"/>
        <v>0.1322280178837556</v>
      </c>
      <c r="I135" s="48" t="str">
        <f t="shared" si="9"/>
        <v>niet ok</v>
      </c>
      <c r="J135" s="57">
        <f>F135</f>
        <v>6.4456035767511176E-3</v>
      </c>
      <c r="K135" s="16"/>
      <c r="L135" s="16"/>
      <c r="M135" s="16"/>
      <c r="N135" s="16"/>
      <c r="O135" s="16"/>
      <c r="P135" s="16"/>
    </row>
    <row r="136" spans="1:16" x14ac:dyDescent="0.35">
      <c r="A136" s="2">
        <v>123</v>
      </c>
      <c r="B136" s="36">
        <f>IF(NOT(ISBLANK(A136)),VLOOKUP(A136,Opzoeken!$A$2:$B$152,2,FALSE),"")</f>
        <v>173</v>
      </c>
      <c r="C136" s="37">
        <v>22</v>
      </c>
      <c r="D136" s="38">
        <f>IF(C136=0,0,(MAX(0,(B136-(B136/21*(VLOOKUP($B$12,Opzoeken!$D$2:$E$2,2,FALSE)-C136))))))</f>
        <v>173</v>
      </c>
      <c r="E136" s="40">
        <f t="shared" si="5"/>
        <v>3.1966001478196601E-2</v>
      </c>
      <c r="F136" s="47">
        <f t="shared" si="6"/>
        <v>6.3932002956393202E-3</v>
      </c>
      <c r="G136" s="48" t="str">
        <f t="shared" si="7"/>
        <v>ok</v>
      </c>
      <c r="H136" s="47">
        <f t="shared" si="8"/>
        <v>0.13196600147819659</v>
      </c>
      <c r="I136" s="48" t="str">
        <f t="shared" si="9"/>
        <v>niet ok</v>
      </c>
      <c r="J136" s="57">
        <f>F136</f>
        <v>6.3932002956393202E-3</v>
      </c>
      <c r="K136" s="16"/>
      <c r="L136" s="16"/>
      <c r="M136" s="16"/>
      <c r="N136" s="16"/>
      <c r="O136" s="16"/>
      <c r="P136" s="16"/>
    </row>
    <row r="137" spans="1:16" x14ac:dyDescent="0.35">
      <c r="A137" s="2">
        <v>124</v>
      </c>
      <c r="B137" s="36">
        <f>IF(NOT(ISBLANK(A137)),VLOOKUP(A137,Opzoeken!$A$2:$B$152,2,FALSE),"")</f>
        <v>173</v>
      </c>
      <c r="C137" s="37">
        <v>22</v>
      </c>
      <c r="D137" s="38">
        <f>IF(C137=0,0,(MAX(0,(B137-(B137/21*(VLOOKUP($B$12,Opzoeken!$D$2:$E$2,2,FALSE)-C137))))))</f>
        <v>173</v>
      </c>
      <c r="E137" s="40">
        <f t="shared" si="5"/>
        <v>3.1708211143695014E-2</v>
      </c>
      <c r="F137" s="47">
        <f t="shared" si="6"/>
        <v>6.3416422287390032E-3</v>
      </c>
      <c r="G137" s="48" t="str">
        <f t="shared" si="7"/>
        <v>ok</v>
      </c>
      <c r="H137" s="47">
        <f t="shared" si="8"/>
        <v>0.13170821114369502</v>
      </c>
      <c r="I137" s="48" t="str">
        <f t="shared" si="9"/>
        <v>niet ok</v>
      </c>
      <c r="J137" s="57">
        <f>F137</f>
        <v>6.3416422287390032E-3</v>
      </c>
      <c r="K137" s="16"/>
      <c r="L137" s="16"/>
      <c r="M137" s="16"/>
      <c r="N137" s="16"/>
      <c r="O137" s="16"/>
      <c r="P137" s="16"/>
    </row>
    <row r="138" spans="1:16" x14ac:dyDescent="0.35">
      <c r="A138" s="2">
        <v>125</v>
      </c>
      <c r="B138" s="36">
        <f>IF(NOT(ISBLANK(A138)),VLOOKUP(A138,Opzoeken!$A$2:$B$152,2,FALSE),"")</f>
        <v>173</v>
      </c>
      <c r="C138" s="37">
        <v>22</v>
      </c>
      <c r="D138" s="38">
        <f>IF(C138=0,0,(MAX(0,(B138-(B138/21*(VLOOKUP($B$12,Opzoeken!$D$2:$E$2,2,FALSE)-C138))))))</f>
        <v>173</v>
      </c>
      <c r="E138" s="40">
        <f t="shared" si="5"/>
        <v>3.1454545454545457E-2</v>
      </c>
      <c r="F138" s="47">
        <f t="shared" si="6"/>
        <v>6.2909090909090918E-3</v>
      </c>
      <c r="G138" s="48" t="str">
        <f t="shared" si="7"/>
        <v>ok</v>
      </c>
      <c r="H138" s="47">
        <f t="shared" si="8"/>
        <v>0.13145454545454546</v>
      </c>
      <c r="I138" s="48" t="str">
        <f t="shared" si="9"/>
        <v>niet ok</v>
      </c>
      <c r="J138" s="57">
        <f>F138</f>
        <v>6.2909090909090918E-3</v>
      </c>
      <c r="K138" s="16"/>
      <c r="L138" s="16"/>
      <c r="M138" s="16"/>
      <c r="N138" s="16"/>
      <c r="O138" s="16"/>
      <c r="P138" s="16"/>
    </row>
    <row r="139" spans="1:16" x14ac:dyDescent="0.35">
      <c r="A139" s="2">
        <v>126</v>
      </c>
      <c r="B139" s="36">
        <f>IF(NOT(ISBLANK(A139)),VLOOKUP(A139,Opzoeken!$A$2:$B$152,2,FALSE),"")</f>
        <v>173</v>
      </c>
      <c r="C139" s="37">
        <v>22</v>
      </c>
      <c r="D139" s="38">
        <f>IF(C139=0,0,(MAX(0,(B139-(B139/21*(VLOOKUP($B$12,Opzoeken!$D$2:$E$2,2,FALSE)-C139))))))</f>
        <v>173</v>
      </c>
      <c r="E139" s="40">
        <f t="shared" si="5"/>
        <v>3.1204906204906204E-2</v>
      </c>
      <c r="F139" s="47">
        <f t="shared" si="6"/>
        <v>6.2409812409812415E-3</v>
      </c>
      <c r="G139" s="48" t="str">
        <f t="shared" si="7"/>
        <v>ok</v>
      </c>
      <c r="H139" s="47">
        <f t="shared" si="8"/>
        <v>0.13120490620490621</v>
      </c>
      <c r="I139" s="48" t="str">
        <f t="shared" si="9"/>
        <v>niet ok</v>
      </c>
      <c r="J139" s="57">
        <f>F139</f>
        <v>6.2409812409812415E-3</v>
      </c>
      <c r="K139" s="16"/>
      <c r="L139" s="16"/>
      <c r="M139" s="16"/>
      <c r="N139" s="16"/>
      <c r="O139" s="16"/>
      <c r="P139" s="16"/>
    </row>
    <row r="140" spans="1:16" x14ac:dyDescent="0.35">
      <c r="A140" s="2">
        <v>127</v>
      </c>
      <c r="B140" s="36">
        <f>IF(NOT(ISBLANK(A140)),VLOOKUP(A140,Opzoeken!$A$2:$B$152,2,FALSE),"")</f>
        <v>173</v>
      </c>
      <c r="C140" s="37">
        <v>22</v>
      </c>
      <c r="D140" s="38">
        <f>IF(C140=0,0,(MAX(0,(B140-(B140/21*(VLOOKUP($B$12,Opzoeken!$D$2:$E$2,2,FALSE)-C140))))))</f>
        <v>173</v>
      </c>
      <c r="E140" s="40">
        <f t="shared" si="5"/>
        <v>3.0959198282032929E-2</v>
      </c>
      <c r="F140" s="47">
        <f t="shared" si="6"/>
        <v>6.1918396564065864E-3</v>
      </c>
      <c r="G140" s="48" t="str">
        <f t="shared" si="7"/>
        <v>ok</v>
      </c>
      <c r="H140" s="47">
        <f t="shared" si="8"/>
        <v>0.13095919828203292</v>
      </c>
      <c r="I140" s="48" t="str">
        <f t="shared" si="9"/>
        <v>niet ok</v>
      </c>
      <c r="J140" s="57">
        <f>F140</f>
        <v>6.1918396564065864E-3</v>
      </c>
      <c r="K140" s="16"/>
      <c r="L140" s="16"/>
      <c r="M140" s="16"/>
      <c r="N140" s="16"/>
      <c r="O140" s="16"/>
      <c r="P140" s="16"/>
    </row>
    <row r="141" spans="1:16" x14ac:dyDescent="0.35">
      <c r="A141" s="2">
        <v>128</v>
      </c>
      <c r="B141" s="36">
        <f>IF(NOT(ISBLANK(A141)),VLOOKUP(A141,Opzoeken!$A$2:$B$152,2,FALSE),"")</f>
        <v>173</v>
      </c>
      <c r="C141" s="37">
        <v>22</v>
      </c>
      <c r="D141" s="38">
        <f>IF(C141=0,0,(MAX(0,(B141-(B141/21*(VLOOKUP($B$12,Opzoeken!$D$2:$E$2,2,FALSE)-C141))))))</f>
        <v>173</v>
      </c>
      <c r="E141" s="40">
        <f t="shared" si="5"/>
        <v>3.0717329545454544E-2</v>
      </c>
      <c r="F141" s="47">
        <f t="shared" si="6"/>
        <v>6.1434659090909092E-3</v>
      </c>
      <c r="G141" s="48" t="str">
        <f t="shared" si="7"/>
        <v>ok</v>
      </c>
      <c r="H141" s="47">
        <f t="shared" si="8"/>
        <v>0.13071732954545456</v>
      </c>
      <c r="I141" s="48" t="str">
        <f t="shared" si="9"/>
        <v>niet ok</v>
      </c>
      <c r="J141" s="57">
        <f>F141</f>
        <v>6.1434659090909092E-3</v>
      </c>
      <c r="K141" s="16"/>
      <c r="L141" s="16"/>
      <c r="M141" s="16"/>
      <c r="N141" s="16"/>
      <c r="O141" s="16"/>
      <c r="P141" s="16"/>
    </row>
    <row r="142" spans="1:16" x14ac:dyDescent="0.35">
      <c r="A142" s="2">
        <v>129</v>
      </c>
      <c r="B142" s="36">
        <f>IF(NOT(ISBLANK(A142)),VLOOKUP(A142,Opzoeken!$A$2:$B$152,2,FALSE),"")</f>
        <v>173</v>
      </c>
      <c r="C142" s="37">
        <v>22</v>
      </c>
      <c r="D142" s="38">
        <f>IF(C142=0,0,(MAX(0,(B142-(B142/21*(VLOOKUP($B$12,Opzoeken!$D$2:$E$2,2,FALSE)-C142))))))</f>
        <v>173</v>
      </c>
      <c r="E142" s="40">
        <f t="shared" si="5"/>
        <v>3.0479210711768852E-2</v>
      </c>
      <c r="F142" s="47">
        <f t="shared" si="6"/>
        <v>6.0958421423537709E-3</v>
      </c>
      <c r="G142" s="48" t="str">
        <f t="shared" si="7"/>
        <v>ok</v>
      </c>
      <c r="H142" s="47">
        <f t="shared" si="8"/>
        <v>0.13047921071176885</v>
      </c>
      <c r="I142" s="48" t="str">
        <f t="shared" si="9"/>
        <v>niet ok</v>
      </c>
      <c r="J142" s="57">
        <f>F142</f>
        <v>6.0958421423537709E-3</v>
      </c>
      <c r="K142" s="16"/>
      <c r="L142" s="16"/>
      <c r="M142" s="16"/>
      <c r="N142" s="16"/>
      <c r="O142" s="16"/>
      <c r="P142" s="16"/>
    </row>
    <row r="143" spans="1:16" x14ac:dyDescent="0.35">
      <c r="A143" s="2">
        <v>130</v>
      </c>
      <c r="B143" s="36">
        <f>IF(NOT(ISBLANK(A143)),VLOOKUP(A143,Opzoeken!$A$2:$B$152,2,FALSE),"")</f>
        <v>173</v>
      </c>
      <c r="C143" s="37">
        <v>22</v>
      </c>
      <c r="D143" s="38">
        <f>IF(C143=0,0,(MAX(0,(B143-(B143/21*(VLOOKUP($B$12,Opzoeken!$D$2:$E$2,2,FALSE)-C143))))))</f>
        <v>173</v>
      </c>
      <c r="E143" s="40">
        <f t="shared" ref="E143:E163" si="10">D143/(2*A143*C143)</f>
        <v>3.0244755244755245E-2</v>
      </c>
      <c r="F143" s="47">
        <f t="shared" ref="F143:F163" si="11">E143*$F$12</f>
        <v>6.0489510489510493E-3</v>
      </c>
      <c r="G143" s="48" t="str">
        <f t="shared" ref="G143:G163" si="12">IF(F143&lt;0.1,"ok","niet ok")</f>
        <v>ok</v>
      </c>
      <c r="H143" s="47">
        <f t="shared" ref="H143:H163" si="13">E143+$H$12</f>
        <v>0.13024475524475526</v>
      </c>
      <c r="I143" s="48" t="str">
        <f t="shared" ref="I143:I163" si="14">IF(E143*1.2&gt;H143,"ok","niet ok")</f>
        <v>niet ok</v>
      </c>
      <c r="J143" s="57">
        <f>F143</f>
        <v>6.0489510489510493E-3</v>
      </c>
      <c r="K143" s="16"/>
      <c r="L143" s="16"/>
      <c r="M143" s="16"/>
      <c r="N143" s="16"/>
      <c r="O143" s="16"/>
      <c r="P143" s="16"/>
    </row>
    <row r="144" spans="1:16" x14ac:dyDescent="0.35">
      <c r="A144" s="2">
        <v>131</v>
      </c>
      <c r="B144" s="36">
        <f>IF(NOT(ISBLANK(A144)),VLOOKUP(A144,Opzoeken!$A$2:$B$152,2,FALSE),"")</f>
        <v>173</v>
      </c>
      <c r="C144" s="37">
        <v>22</v>
      </c>
      <c r="D144" s="38">
        <f>IF(C144=0,0,(MAX(0,(B144-(B144/21*(VLOOKUP($B$12,Opzoeken!$D$2:$E$2,2,FALSE)-C144))))))</f>
        <v>173</v>
      </c>
      <c r="E144" s="40">
        <f t="shared" si="10"/>
        <v>3.0013879250520473E-2</v>
      </c>
      <c r="F144" s="47">
        <f t="shared" si="11"/>
        <v>6.0027758501040949E-3</v>
      </c>
      <c r="G144" s="48" t="str">
        <f t="shared" si="12"/>
        <v>ok</v>
      </c>
      <c r="H144" s="47">
        <f t="shared" si="13"/>
        <v>0.13001387925052049</v>
      </c>
      <c r="I144" s="48" t="str">
        <f t="shared" si="14"/>
        <v>niet ok</v>
      </c>
      <c r="J144" s="57">
        <f>F144</f>
        <v>6.0027758501040949E-3</v>
      </c>
      <c r="K144" s="16"/>
      <c r="L144" s="16"/>
      <c r="M144" s="16"/>
      <c r="N144" s="16"/>
      <c r="O144" s="16"/>
      <c r="P144" s="16"/>
    </row>
    <row r="145" spans="1:16" x14ac:dyDescent="0.35">
      <c r="A145" s="2">
        <v>132</v>
      </c>
      <c r="B145" s="36">
        <f>IF(NOT(ISBLANK(A145)),VLOOKUP(A145,Opzoeken!$A$2:$B$152,2,FALSE),"")</f>
        <v>173</v>
      </c>
      <c r="C145" s="37">
        <v>22</v>
      </c>
      <c r="D145" s="38">
        <f>IF(C145=0,0,(MAX(0,(B145-(B145/21*(VLOOKUP($B$12,Opzoeken!$D$2:$E$2,2,FALSE)-C145))))))</f>
        <v>173</v>
      </c>
      <c r="E145" s="40">
        <f t="shared" si="10"/>
        <v>2.9786501377410467E-2</v>
      </c>
      <c r="F145" s="47">
        <f t="shared" si="11"/>
        <v>5.9573002754820942E-3</v>
      </c>
      <c r="G145" s="48" t="str">
        <f t="shared" si="12"/>
        <v>ok</v>
      </c>
      <c r="H145" s="47">
        <f t="shared" si="13"/>
        <v>0.12978650137741046</v>
      </c>
      <c r="I145" s="48" t="str">
        <f t="shared" si="14"/>
        <v>niet ok</v>
      </c>
      <c r="J145" s="57">
        <f>F145</f>
        <v>5.9573002754820942E-3</v>
      </c>
      <c r="K145" s="16"/>
      <c r="L145" s="16"/>
      <c r="M145" s="16"/>
      <c r="N145" s="16"/>
      <c r="O145" s="16"/>
      <c r="P145" s="16"/>
    </row>
    <row r="146" spans="1:16" x14ac:dyDescent="0.35">
      <c r="A146" s="2">
        <v>133</v>
      </c>
      <c r="B146" s="36">
        <f>IF(NOT(ISBLANK(A146)),VLOOKUP(A146,Opzoeken!$A$2:$B$152,2,FALSE),"")</f>
        <v>173</v>
      </c>
      <c r="C146" s="37">
        <v>22</v>
      </c>
      <c r="D146" s="38">
        <f>IF(C146=0,0,(MAX(0,(B146-(B146/21*(VLOOKUP($B$12,Opzoeken!$D$2:$E$2,2,FALSE)-C146))))))</f>
        <v>173</v>
      </c>
      <c r="E146" s="40">
        <f t="shared" si="10"/>
        <v>2.9562542720437457E-2</v>
      </c>
      <c r="F146" s="47">
        <f t="shared" si="11"/>
        <v>5.9125085440874916E-3</v>
      </c>
      <c r="G146" s="48" t="str">
        <f t="shared" si="12"/>
        <v>ok</v>
      </c>
      <c r="H146" s="47">
        <f t="shared" si="13"/>
        <v>0.12956254272043746</v>
      </c>
      <c r="I146" s="48" t="str">
        <f t="shared" si="14"/>
        <v>niet ok</v>
      </c>
      <c r="J146" s="57">
        <f>F146</f>
        <v>5.9125085440874916E-3</v>
      </c>
      <c r="K146" s="16"/>
      <c r="L146" s="16"/>
      <c r="M146" s="16"/>
      <c r="N146" s="16"/>
      <c r="O146" s="16"/>
      <c r="P146" s="16"/>
    </row>
    <row r="147" spans="1:16" x14ac:dyDescent="0.35">
      <c r="A147" s="2">
        <v>134</v>
      </c>
      <c r="B147" s="36">
        <f>IF(NOT(ISBLANK(A147)),VLOOKUP(A147,Opzoeken!$A$2:$B$152,2,FALSE),"")</f>
        <v>173</v>
      </c>
      <c r="C147" s="37">
        <v>22</v>
      </c>
      <c r="D147" s="38">
        <f>IF(C147=0,0,(MAX(0,(B147-(B147/21*(VLOOKUP($B$12,Opzoeken!$D$2:$E$2,2,FALSE)-C147))))))</f>
        <v>173</v>
      </c>
      <c r="E147" s="40">
        <f t="shared" si="10"/>
        <v>2.934192672998643E-2</v>
      </c>
      <c r="F147" s="47">
        <f t="shared" si="11"/>
        <v>5.8683853459972866E-3</v>
      </c>
      <c r="G147" s="48" t="str">
        <f t="shared" si="12"/>
        <v>ok</v>
      </c>
      <c r="H147" s="47">
        <f t="shared" si="13"/>
        <v>0.12934192672998643</v>
      </c>
      <c r="I147" s="48" t="str">
        <f t="shared" si="14"/>
        <v>niet ok</v>
      </c>
      <c r="J147" s="57">
        <f>F147</f>
        <v>5.8683853459972866E-3</v>
      </c>
      <c r="K147" s="16"/>
      <c r="L147" s="16"/>
      <c r="M147" s="16"/>
      <c r="N147" s="16"/>
      <c r="O147" s="16"/>
      <c r="P147" s="16"/>
    </row>
    <row r="148" spans="1:16" x14ac:dyDescent="0.35">
      <c r="A148" s="2">
        <v>135</v>
      </c>
      <c r="B148" s="36">
        <f>IF(NOT(ISBLANK(A148)),VLOOKUP(A148,Opzoeken!$A$2:$B$152,2,FALSE),"")</f>
        <v>173</v>
      </c>
      <c r="C148" s="37">
        <v>22</v>
      </c>
      <c r="D148" s="38">
        <f>IF(C148=0,0,(MAX(0,(B148-(B148/21*(VLOOKUP($B$12,Opzoeken!$D$2:$E$2,2,FALSE)-C148))))))</f>
        <v>173</v>
      </c>
      <c r="E148" s="40">
        <f t="shared" si="10"/>
        <v>2.9124579124579126E-2</v>
      </c>
      <c r="F148" s="47">
        <f t="shared" si="11"/>
        <v>5.8249158249158257E-3</v>
      </c>
      <c r="G148" s="48" t="str">
        <f t="shared" si="12"/>
        <v>ok</v>
      </c>
      <c r="H148" s="47">
        <f t="shared" si="13"/>
        <v>0.12912457912457914</v>
      </c>
      <c r="I148" s="48" t="str">
        <f t="shared" si="14"/>
        <v>niet ok</v>
      </c>
      <c r="J148" s="57">
        <f>F148</f>
        <v>5.8249158249158257E-3</v>
      </c>
      <c r="K148" s="16"/>
      <c r="L148" s="16"/>
      <c r="M148" s="16"/>
      <c r="N148" s="16"/>
      <c r="O148" s="16"/>
      <c r="P148" s="16"/>
    </row>
    <row r="149" spans="1:16" x14ac:dyDescent="0.35">
      <c r="A149" s="2">
        <v>136</v>
      </c>
      <c r="B149" s="36">
        <f>IF(NOT(ISBLANK(A149)),VLOOKUP(A149,Opzoeken!$A$2:$B$152,2,FALSE),"")</f>
        <v>173</v>
      </c>
      <c r="C149" s="37">
        <v>22</v>
      </c>
      <c r="D149" s="38">
        <f>IF(C149=0,0,(MAX(0,(B149-(B149/21*(VLOOKUP($B$12,Opzoeken!$D$2:$E$2,2,FALSE)-C149))))))</f>
        <v>173</v>
      </c>
      <c r="E149" s="40">
        <f t="shared" si="10"/>
        <v>2.8910427807486632E-2</v>
      </c>
      <c r="F149" s="47">
        <f t="shared" si="11"/>
        <v>5.7820855614973271E-3</v>
      </c>
      <c r="G149" s="48" t="str">
        <f t="shared" si="12"/>
        <v>ok</v>
      </c>
      <c r="H149" s="47">
        <f t="shared" si="13"/>
        <v>0.12891042780748663</v>
      </c>
      <c r="I149" s="48" t="str">
        <f t="shared" si="14"/>
        <v>niet ok</v>
      </c>
      <c r="J149" s="57">
        <f>F149</f>
        <v>5.7820855614973271E-3</v>
      </c>
      <c r="K149" s="16"/>
      <c r="L149" s="16"/>
      <c r="M149" s="16"/>
      <c r="N149" s="16"/>
      <c r="O149" s="16"/>
      <c r="P149" s="16"/>
    </row>
    <row r="150" spans="1:16" x14ac:dyDescent="0.35">
      <c r="A150" s="2">
        <v>137</v>
      </c>
      <c r="B150" s="36">
        <f>IF(NOT(ISBLANK(A150)),VLOOKUP(A150,Opzoeken!$A$2:$B$152,2,FALSE),"")</f>
        <v>173</v>
      </c>
      <c r="C150" s="37">
        <v>22</v>
      </c>
      <c r="D150" s="38">
        <f>IF(C150=0,0,(MAX(0,(B150-(B150/21*(VLOOKUP($B$12,Opzoeken!$D$2:$E$2,2,FALSE)-C150))))))</f>
        <v>173</v>
      </c>
      <c r="E150" s="40">
        <f t="shared" si="10"/>
        <v>2.8699402786994028E-2</v>
      </c>
      <c r="F150" s="47">
        <f t="shared" si="11"/>
        <v>5.7398805573988061E-3</v>
      </c>
      <c r="G150" s="48" t="str">
        <f t="shared" si="12"/>
        <v>ok</v>
      </c>
      <c r="H150" s="47">
        <f t="shared" si="13"/>
        <v>0.12869940278699404</v>
      </c>
      <c r="I150" s="48" t="str">
        <f t="shared" si="14"/>
        <v>niet ok</v>
      </c>
      <c r="J150" s="57">
        <f>F150</f>
        <v>5.7398805573988061E-3</v>
      </c>
      <c r="K150" s="16"/>
      <c r="L150" s="16"/>
      <c r="M150" s="16"/>
      <c r="N150" s="16"/>
      <c r="O150" s="16"/>
      <c r="P150" s="16"/>
    </row>
    <row r="151" spans="1:16" x14ac:dyDescent="0.35">
      <c r="A151" s="2">
        <v>138</v>
      </c>
      <c r="B151" s="36">
        <f>IF(NOT(ISBLANK(A151)),VLOOKUP(A151,Opzoeken!$A$2:$B$152,2,FALSE),"")</f>
        <v>173</v>
      </c>
      <c r="C151" s="37">
        <v>22</v>
      </c>
      <c r="D151" s="38">
        <f>IF(C151=0,0,(MAX(0,(B151-(B151/21*(VLOOKUP($B$12,Opzoeken!$D$2:$E$2,2,FALSE)-C151))))))</f>
        <v>173</v>
      </c>
      <c r="E151" s="40">
        <f t="shared" si="10"/>
        <v>2.8491436100131752E-2</v>
      </c>
      <c r="F151" s="47">
        <f t="shared" si="11"/>
        <v>5.6982872200263511E-3</v>
      </c>
      <c r="G151" s="48" t="str">
        <f t="shared" si="12"/>
        <v>ok</v>
      </c>
      <c r="H151" s="47">
        <f t="shared" si="13"/>
        <v>0.12849143610013175</v>
      </c>
      <c r="I151" s="48" t="str">
        <f t="shared" si="14"/>
        <v>niet ok</v>
      </c>
      <c r="J151" s="57">
        <f>F151</f>
        <v>5.6982872200263511E-3</v>
      </c>
      <c r="K151" s="16"/>
      <c r="L151" s="16"/>
      <c r="M151" s="16"/>
      <c r="N151" s="16"/>
      <c r="O151" s="16"/>
      <c r="P151" s="16"/>
    </row>
    <row r="152" spans="1:16" x14ac:dyDescent="0.35">
      <c r="A152" s="2">
        <v>139</v>
      </c>
      <c r="B152" s="36">
        <f>IF(NOT(ISBLANK(A152)),VLOOKUP(A152,Opzoeken!$A$2:$B$152,2,FALSE),"")</f>
        <v>173</v>
      </c>
      <c r="C152" s="37">
        <v>22</v>
      </c>
      <c r="D152" s="38">
        <f>IF(C152=0,0,(MAX(0,(B152-(B152/21*(VLOOKUP($B$12,Opzoeken!$D$2:$E$2,2,FALSE)-C152))))))</f>
        <v>173</v>
      </c>
      <c r="E152" s="40">
        <f t="shared" si="10"/>
        <v>2.8286461739699151E-2</v>
      </c>
      <c r="F152" s="47">
        <f t="shared" si="11"/>
        <v>5.657292347939831E-3</v>
      </c>
      <c r="G152" s="48" t="str">
        <f t="shared" si="12"/>
        <v>ok</v>
      </c>
      <c r="H152" s="47">
        <f t="shared" si="13"/>
        <v>0.12828646173969915</v>
      </c>
      <c r="I152" s="48" t="str">
        <f t="shared" si="14"/>
        <v>niet ok</v>
      </c>
      <c r="J152" s="57">
        <f>F152</f>
        <v>5.657292347939831E-3</v>
      </c>
      <c r="K152" s="16"/>
      <c r="L152" s="16"/>
      <c r="M152" s="16"/>
      <c r="N152" s="16"/>
      <c r="O152" s="16"/>
      <c r="P152" s="16"/>
    </row>
    <row r="153" spans="1:16" x14ac:dyDescent="0.35">
      <c r="A153" s="2">
        <v>140</v>
      </c>
      <c r="B153" s="36">
        <f>IF(NOT(ISBLANK(A153)),VLOOKUP(A153,Opzoeken!$A$2:$B$152,2,FALSE),"")</f>
        <v>173</v>
      </c>
      <c r="C153" s="37">
        <v>22</v>
      </c>
      <c r="D153" s="38">
        <f>IF(C153=0,0,(MAX(0,(B153-(B153/21*(VLOOKUP($B$12,Opzoeken!$D$2:$E$2,2,FALSE)-C153))))))</f>
        <v>173</v>
      </c>
      <c r="E153" s="40">
        <f t="shared" si="10"/>
        <v>2.8084415584415583E-2</v>
      </c>
      <c r="F153" s="47">
        <f t="shared" si="11"/>
        <v>5.6168831168831174E-3</v>
      </c>
      <c r="G153" s="48" t="str">
        <f t="shared" si="12"/>
        <v>ok</v>
      </c>
      <c r="H153" s="47">
        <f t="shared" si="13"/>
        <v>0.12808441558441558</v>
      </c>
      <c r="I153" s="48" t="str">
        <f t="shared" si="14"/>
        <v>niet ok</v>
      </c>
      <c r="J153" s="57">
        <f>F153</f>
        <v>5.6168831168831174E-3</v>
      </c>
      <c r="K153" s="16"/>
      <c r="L153" s="16"/>
      <c r="M153" s="16"/>
      <c r="N153" s="16"/>
      <c r="O153" s="16"/>
      <c r="P153" s="16"/>
    </row>
    <row r="154" spans="1:16" x14ac:dyDescent="0.35">
      <c r="A154" s="2">
        <v>141</v>
      </c>
      <c r="B154" s="36">
        <f>IF(NOT(ISBLANK(A154)),VLOOKUP(A154,Opzoeken!$A$2:$B$152,2,FALSE),"")</f>
        <v>173</v>
      </c>
      <c r="C154" s="37">
        <v>22</v>
      </c>
      <c r="D154" s="38">
        <f>IF(C154=0,0,(MAX(0,(B154-(B154/21*(VLOOKUP($B$12,Opzoeken!$D$2:$E$2,2,FALSE)-C154))))))</f>
        <v>173</v>
      </c>
      <c r="E154" s="40">
        <f t="shared" si="10"/>
        <v>2.7885235332043842E-2</v>
      </c>
      <c r="F154" s="47">
        <f t="shared" si="11"/>
        <v>5.577047066408769E-3</v>
      </c>
      <c r="G154" s="48" t="str">
        <f t="shared" si="12"/>
        <v>ok</v>
      </c>
      <c r="H154" s="47">
        <f t="shared" si="13"/>
        <v>0.12788523533204385</v>
      </c>
      <c r="I154" s="48" t="str">
        <f t="shared" si="14"/>
        <v>niet ok</v>
      </c>
      <c r="J154" s="57">
        <f>F154</f>
        <v>5.577047066408769E-3</v>
      </c>
      <c r="K154" s="16"/>
      <c r="L154" s="16"/>
      <c r="M154" s="16"/>
      <c r="N154" s="16"/>
      <c r="O154" s="16"/>
      <c r="P154" s="16"/>
    </row>
    <row r="155" spans="1:16" x14ac:dyDescent="0.35">
      <c r="A155" s="2">
        <v>142</v>
      </c>
      <c r="B155" s="36">
        <f>IF(NOT(ISBLANK(A155)),VLOOKUP(A155,Opzoeken!$A$2:$B$152,2,FALSE),"")</f>
        <v>173</v>
      </c>
      <c r="C155" s="37">
        <v>22</v>
      </c>
      <c r="D155" s="38">
        <f>IF(C155=0,0,(MAX(0,(B155-(B155/21*(VLOOKUP($B$12,Opzoeken!$D$2:$E$2,2,FALSE)-C155))))))</f>
        <v>173</v>
      </c>
      <c r="E155" s="40">
        <f t="shared" si="10"/>
        <v>2.7688860435339309E-2</v>
      </c>
      <c r="F155" s="47">
        <f t="shared" si="11"/>
        <v>5.5377720870678623E-3</v>
      </c>
      <c r="G155" s="48" t="str">
        <f t="shared" si="12"/>
        <v>ok</v>
      </c>
      <c r="H155" s="47">
        <f t="shared" si="13"/>
        <v>0.12768886043533931</v>
      </c>
      <c r="I155" s="48" t="str">
        <f t="shared" si="14"/>
        <v>niet ok</v>
      </c>
      <c r="J155" s="57">
        <f>F155</f>
        <v>5.5377720870678623E-3</v>
      </c>
      <c r="K155" s="16"/>
      <c r="L155" s="16"/>
      <c r="M155" s="16"/>
      <c r="N155" s="16"/>
      <c r="O155" s="16"/>
      <c r="P155" s="16"/>
    </row>
    <row r="156" spans="1:16" x14ac:dyDescent="0.35">
      <c r="A156" s="2">
        <v>143</v>
      </c>
      <c r="B156" s="36">
        <f>IF(NOT(ISBLANK(A156)),VLOOKUP(A156,Opzoeken!$A$2:$B$152,2,FALSE),"")</f>
        <v>173</v>
      </c>
      <c r="C156" s="37">
        <v>22</v>
      </c>
      <c r="D156" s="38">
        <f>IF(C156=0,0,(MAX(0,(B156-(B156/21*(VLOOKUP($B$12,Opzoeken!$D$2:$E$2,2,FALSE)-C156))))))</f>
        <v>173</v>
      </c>
      <c r="E156" s="40">
        <f t="shared" si="10"/>
        <v>2.7495232040686587E-2</v>
      </c>
      <c r="F156" s="47">
        <f t="shared" si="11"/>
        <v>5.4990464081373178E-3</v>
      </c>
      <c r="G156" s="48" t="str">
        <f t="shared" si="12"/>
        <v>ok</v>
      </c>
      <c r="H156" s="47">
        <f t="shared" si="13"/>
        <v>0.12749523204068658</v>
      </c>
      <c r="I156" s="48" t="str">
        <f t="shared" si="14"/>
        <v>niet ok</v>
      </c>
      <c r="J156" s="57">
        <f>F156</f>
        <v>5.4990464081373178E-3</v>
      </c>
      <c r="K156" s="16"/>
      <c r="L156" s="16"/>
      <c r="M156" s="16"/>
      <c r="N156" s="16"/>
      <c r="O156" s="16"/>
      <c r="P156" s="16"/>
    </row>
    <row r="157" spans="1:16" x14ac:dyDescent="0.35">
      <c r="A157" s="2">
        <v>144</v>
      </c>
      <c r="B157" s="36">
        <f>IF(NOT(ISBLANK(A157)),VLOOKUP(A157,Opzoeken!$A$2:$B$152,2,FALSE),"")</f>
        <v>173</v>
      </c>
      <c r="C157" s="37">
        <v>22</v>
      </c>
      <c r="D157" s="38">
        <f>IF(C157=0,0,(MAX(0,(B157-(B157/21*(VLOOKUP($B$12,Opzoeken!$D$2:$E$2,2,FALSE)-C157))))))</f>
        <v>173</v>
      </c>
      <c r="E157" s="40">
        <f t="shared" si="10"/>
        <v>2.7304292929292928E-2</v>
      </c>
      <c r="F157" s="47">
        <f t="shared" si="11"/>
        <v>5.4608585858585863E-3</v>
      </c>
      <c r="G157" s="48" t="str">
        <f t="shared" si="12"/>
        <v>ok</v>
      </c>
      <c r="H157" s="47">
        <f t="shared" si="13"/>
        <v>0.12730429292929293</v>
      </c>
      <c r="I157" s="48" t="str">
        <f t="shared" si="14"/>
        <v>niet ok</v>
      </c>
      <c r="J157" s="57">
        <f>F157</f>
        <v>5.4608585858585863E-3</v>
      </c>
      <c r="K157" s="16"/>
      <c r="L157" s="16"/>
      <c r="M157" s="16"/>
      <c r="N157" s="16"/>
      <c r="O157" s="16"/>
      <c r="P157" s="16"/>
    </row>
    <row r="158" spans="1:16" x14ac:dyDescent="0.35">
      <c r="A158" s="2">
        <v>145</v>
      </c>
      <c r="B158" s="36">
        <f>IF(NOT(ISBLANK(A158)),VLOOKUP(A158,Opzoeken!$A$2:$B$152,2,FALSE),"")</f>
        <v>173</v>
      </c>
      <c r="C158" s="37">
        <v>22</v>
      </c>
      <c r="D158" s="38">
        <f>IF(C158=0,0,(MAX(0,(B158-(B158/21*(VLOOKUP($B$12,Opzoeken!$D$2:$E$2,2,FALSE)-C158))))))</f>
        <v>173</v>
      </c>
      <c r="E158" s="40">
        <f t="shared" si="10"/>
        <v>2.7115987460815047E-2</v>
      </c>
      <c r="F158" s="47">
        <f t="shared" si="11"/>
        <v>5.4231974921630094E-3</v>
      </c>
      <c r="G158" s="48" t="str">
        <f t="shared" si="12"/>
        <v>ok</v>
      </c>
      <c r="H158" s="47">
        <f t="shared" si="13"/>
        <v>0.12711598746081504</v>
      </c>
      <c r="I158" s="48" t="str">
        <f t="shared" si="14"/>
        <v>niet ok</v>
      </c>
      <c r="J158" s="57">
        <f>F158</f>
        <v>5.4231974921630094E-3</v>
      </c>
      <c r="K158" s="16"/>
      <c r="L158" s="16"/>
      <c r="M158" s="16"/>
      <c r="N158" s="16"/>
      <c r="O158" s="16"/>
      <c r="P158" s="16"/>
    </row>
    <row r="159" spans="1:16" x14ac:dyDescent="0.35">
      <c r="A159" s="2">
        <v>146</v>
      </c>
      <c r="B159" s="36">
        <f>IF(NOT(ISBLANK(A159)),VLOOKUP(A159,Opzoeken!$A$2:$B$152,2,FALSE),"")</f>
        <v>173</v>
      </c>
      <c r="C159" s="37">
        <v>22</v>
      </c>
      <c r="D159" s="38">
        <f>IF(C159=0,0,(MAX(0,(B159-(B159/21*(VLOOKUP($B$12,Opzoeken!$D$2:$E$2,2,FALSE)-C159))))))</f>
        <v>173</v>
      </c>
      <c r="E159" s="40">
        <f t="shared" si="10"/>
        <v>2.6930261519302615E-2</v>
      </c>
      <c r="F159" s="47">
        <f t="shared" si="11"/>
        <v>5.3860523038605232E-3</v>
      </c>
      <c r="G159" s="48" t="str">
        <f t="shared" si="12"/>
        <v>ok</v>
      </c>
      <c r="H159" s="47">
        <f t="shared" si="13"/>
        <v>0.12693026151930262</v>
      </c>
      <c r="I159" s="48" t="str">
        <f t="shared" si="14"/>
        <v>niet ok</v>
      </c>
      <c r="J159" s="57">
        <f>F159</f>
        <v>5.3860523038605232E-3</v>
      </c>
      <c r="K159" s="16"/>
      <c r="L159" s="16"/>
      <c r="M159" s="16"/>
      <c r="N159" s="16"/>
      <c r="O159" s="16"/>
      <c r="P159" s="16"/>
    </row>
    <row r="160" spans="1:16" x14ac:dyDescent="0.35">
      <c r="A160" s="2">
        <v>147</v>
      </c>
      <c r="B160" s="36">
        <f>IF(NOT(ISBLANK(A160)),VLOOKUP(A160,Opzoeken!$A$2:$B$152,2,FALSE),"")</f>
        <v>173</v>
      </c>
      <c r="C160" s="37">
        <v>22</v>
      </c>
      <c r="D160" s="38">
        <f>IF(C160=0,0,(MAX(0,(B160-(B160/21*(VLOOKUP($B$12,Opzoeken!$D$2:$E$2,2,FALSE)-C160))))))</f>
        <v>173</v>
      </c>
      <c r="E160" s="40">
        <f t="shared" si="10"/>
        <v>2.6747062461348177E-2</v>
      </c>
      <c r="F160" s="47">
        <f t="shared" si="11"/>
        <v>5.3494124922696361E-3</v>
      </c>
      <c r="G160" s="48" t="str">
        <f t="shared" si="12"/>
        <v>ok</v>
      </c>
      <c r="H160" s="47">
        <f t="shared" si="13"/>
        <v>0.12674706246134818</v>
      </c>
      <c r="I160" s="48" t="str">
        <f t="shared" si="14"/>
        <v>niet ok</v>
      </c>
      <c r="J160" s="57">
        <f>F160</f>
        <v>5.3494124922696361E-3</v>
      </c>
      <c r="K160" s="16"/>
      <c r="L160" s="16"/>
      <c r="M160" s="16"/>
      <c r="N160" s="16"/>
      <c r="O160" s="16"/>
      <c r="P160" s="16"/>
    </row>
    <row r="161" spans="1:16" x14ac:dyDescent="0.35">
      <c r="A161" s="2">
        <v>148</v>
      </c>
      <c r="B161" s="36">
        <f>IF(NOT(ISBLANK(A161)),VLOOKUP(A161,Opzoeken!$A$2:$B$152,2,FALSE),"")</f>
        <v>173</v>
      </c>
      <c r="C161" s="37">
        <v>22</v>
      </c>
      <c r="D161" s="38">
        <f>IF(C161=0,0,(MAX(0,(B161-(B161/21*(VLOOKUP($B$12,Opzoeken!$D$2:$E$2,2,FALSE)-C161))))))</f>
        <v>173</v>
      </c>
      <c r="E161" s="40">
        <f t="shared" si="10"/>
        <v>2.6566339066339067E-2</v>
      </c>
      <c r="F161" s="47">
        <f t="shared" si="11"/>
        <v>5.3132678132678142E-3</v>
      </c>
      <c r="G161" s="48" t="str">
        <f t="shared" si="12"/>
        <v>ok</v>
      </c>
      <c r="H161" s="47">
        <f t="shared" si="13"/>
        <v>0.12656633906633907</v>
      </c>
      <c r="I161" s="48" t="str">
        <f t="shared" si="14"/>
        <v>niet ok</v>
      </c>
      <c r="J161" s="57">
        <f>F161</f>
        <v>5.3132678132678142E-3</v>
      </c>
      <c r="K161" s="16"/>
      <c r="L161" s="16"/>
      <c r="M161" s="16"/>
      <c r="N161" s="16"/>
      <c r="O161" s="16"/>
      <c r="P161" s="16"/>
    </row>
    <row r="162" spans="1:16" x14ac:dyDescent="0.35">
      <c r="A162" s="2">
        <v>149</v>
      </c>
      <c r="B162" s="36">
        <f>IF(NOT(ISBLANK(A162)),VLOOKUP(A162,Opzoeken!$A$2:$B$152,2,FALSE),"")</f>
        <v>173</v>
      </c>
      <c r="C162" s="37">
        <v>22</v>
      </c>
      <c r="D162" s="38">
        <f>IF(C162=0,0,(MAX(0,(B162-(B162/21*(VLOOKUP($B$12,Opzoeken!$D$2:$E$2,2,FALSE)-C162))))))</f>
        <v>173</v>
      </c>
      <c r="E162" s="40">
        <f t="shared" si="10"/>
        <v>2.638804148871263E-2</v>
      </c>
      <c r="F162" s="47">
        <f t="shared" si="11"/>
        <v>5.2776082977425264E-3</v>
      </c>
      <c r="G162" s="48" t="str">
        <f t="shared" si="12"/>
        <v>ok</v>
      </c>
      <c r="H162" s="47">
        <f t="shared" si="13"/>
        <v>0.12638804148871263</v>
      </c>
      <c r="I162" s="48" t="str">
        <f t="shared" si="14"/>
        <v>niet ok</v>
      </c>
      <c r="J162" s="57">
        <f>F162</f>
        <v>5.2776082977425264E-3</v>
      </c>
      <c r="K162" s="16"/>
      <c r="L162" s="16"/>
      <c r="M162" s="16"/>
      <c r="N162" s="16"/>
      <c r="O162" s="16"/>
      <c r="P162" s="16"/>
    </row>
    <row r="163" spans="1:16" ht="15" thickBot="1" x14ac:dyDescent="0.4">
      <c r="A163" s="2">
        <v>150</v>
      </c>
      <c r="B163" s="36">
        <f>IF(NOT(ISBLANK(A163)),VLOOKUP(A163,Opzoeken!$A$2:$B$152,2,FALSE),"")</f>
        <v>173</v>
      </c>
      <c r="C163" s="37">
        <v>22</v>
      </c>
      <c r="D163" s="38">
        <f>IF(C163=0,0,(MAX(0,(B163-(B163/21*(VLOOKUP($B$12,Opzoeken!$D$2:$E$2,2,FALSE)-C163))))))</f>
        <v>173</v>
      </c>
      <c r="E163" s="40">
        <f t="shared" si="10"/>
        <v>2.6212121212121211E-2</v>
      </c>
      <c r="F163" s="49">
        <f t="shared" si="11"/>
        <v>5.2424242424242429E-3</v>
      </c>
      <c r="G163" s="50" t="str">
        <f t="shared" si="12"/>
        <v>ok</v>
      </c>
      <c r="H163" s="49">
        <f t="shared" si="13"/>
        <v>0.12621212121212122</v>
      </c>
      <c r="I163" s="50" t="str">
        <f t="shared" si="14"/>
        <v>niet ok</v>
      </c>
      <c r="J163" s="57">
        <f>F163</f>
        <v>5.2424242424242429E-3</v>
      </c>
      <c r="K163" s="16"/>
      <c r="L163" s="16"/>
      <c r="M163" s="16"/>
      <c r="N163" s="16"/>
      <c r="O163" s="16"/>
      <c r="P163" s="16"/>
    </row>
    <row r="164" spans="1:16" ht="15" thickTop="1" x14ac:dyDescent="0.35">
      <c r="A164" s="16"/>
      <c r="B164" s="16"/>
      <c r="C164" s="16"/>
      <c r="D164" s="16"/>
      <c r="E164" s="16"/>
      <c r="F164" s="16"/>
      <c r="G164" s="16"/>
      <c r="H164" s="16"/>
      <c r="I164" s="16"/>
      <c r="J164" s="52"/>
      <c r="K164" s="16"/>
      <c r="L164" s="16"/>
      <c r="M164" s="16"/>
      <c r="N164" s="16"/>
      <c r="O164" s="16"/>
      <c r="P164" s="16"/>
    </row>
    <row r="165" spans="1:16" x14ac:dyDescent="0.35">
      <c r="A165" s="16"/>
      <c r="B165" s="16"/>
      <c r="C165" s="16"/>
      <c r="D165" s="16"/>
      <c r="E165" s="16"/>
      <c r="F165" s="16"/>
      <c r="G165" s="16"/>
      <c r="H165" s="16"/>
      <c r="I165" s="16"/>
      <c r="J165" s="52"/>
      <c r="K165" s="16"/>
      <c r="L165" s="16"/>
      <c r="M165" s="16"/>
      <c r="N165" s="16"/>
      <c r="O165" s="16"/>
      <c r="P165" s="16"/>
    </row>
    <row r="166" spans="1:16" x14ac:dyDescent="0.35">
      <c r="A166" s="16"/>
      <c r="B166" s="16"/>
      <c r="C166" s="16"/>
      <c r="D166" s="16"/>
      <c r="E166" s="16"/>
      <c r="F166" s="16"/>
      <c r="G166" s="16"/>
      <c r="H166" s="16"/>
      <c r="I166" s="16"/>
      <c r="J166" s="52"/>
      <c r="K166" s="16"/>
      <c r="L166" s="16"/>
      <c r="M166" s="16"/>
      <c r="N166" s="16"/>
      <c r="O166" s="16"/>
      <c r="P166" s="16"/>
    </row>
    <row r="167" spans="1:16" x14ac:dyDescent="0.35">
      <c r="A167" s="59" t="s">
        <v>25</v>
      </c>
      <c r="B167" s="16"/>
      <c r="C167" s="16"/>
      <c r="D167" s="16"/>
      <c r="E167" s="16"/>
      <c r="F167" s="16"/>
      <c r="G167" s="16"/>
      <c r="H167" s="16"/>
      <c r="I167" s="16"/>
      <c r="J167" s="52"/>
      <c r="K167" s="16"/>
      <c r="L167" s="16"/>
      <c r="M167" s="16"/>
      <c r="N167" s="16"/>
      <c r="O167" s="16"/>
      <c r="P167" s="16"/>
    </row>
    <row r="168" spans="1:16" x14ac:dyDescent="0.35">
      <c r="A168" s="16"/>
      <c r="B168" s="16"/>
      <c r="C168" s="16"/>
      <c r="D168" s="16"/>
      <c r="E168" s="16"/>
      <c r="F168" s="16"/>
      <c r="G168" s="16"/>
      <c r="H168" s="16"/>
      <c r="I168" s="16"/>
      <c r="J168" s="52"/>
      <c r="K168" s="16"/>
      <c r="L168" s="16"/>
      <c r="M168" s="16"/>
      <c r="N168" s="16"/>
      <c r="O168" s="16"/>
      <c r="P168" s="16"/>
    </row>
    <row r="169" spans="1:16" x14ac:dyDescent="0.35">
      <c r="A169" s="16" t="s">
        <v>26</v>
      </c>
      <c r="B169" s="16"/>
      <c r="C169" s="16"/>
      <c r="D169" s="16"/>
      <c r="E169" s="16"/>
      <c r="F169" s="16"/>
      <c r="G169" s="16"/>
      <c r="H169" s="16"/>
      <c r="I169" s="16"/>
      <c r="J169" s="52"/>
      <c r="K169" s="16"/>
      <c r="L169" s="16"/>
      <c r="M169" s="16"/>
      <c r="N169" s="16"/>
      <c r="O169" s="16"/>
      <c r="P169" s="16"/>
    </row>
    <row r="170" spans="1:16" x14ac:dyDescent="0.35">
      <c r="A170" s="16" t="s">
        <v>27</v>
      </c>
      <c r="B170" s="16"/>
      <c r="C170" s="16"/>
      <c r="D170" s="16"/>
      <c r="E170" s="16"/>
      <c r="F170" s="16"/>
      <c r="G170" s="16"/>
      <c r="H170" s="16"/>
      <c r="I170" s="16"/>
      <c r="J170" s="52"/>
      <c r="K170" s="16"/>
      <c r="L170" s="16"/>
      <c r="M170" s="16"/>
      <c r="N170" s="16"/>
      <c r="O170" s="16"/>
      <c r="P170" s="16"/>
    </row>
    <row r="171" spans="1:16" x14ac:dyDescent="0.35">
      <c r="A171" s="16" t="s">
        <v>28</v>
      </c>
      <c r="B171" s="16"/>
      <c r="C171" s="16"/>
      <c r="D171" s="16"/>
      <c r="E171" s="16"/>
      <c r="F171" s="16"/>
      <c r="G171" s="16"/>
      <c r="H171" s="16"/>
      <c r="I171" s="16"/>
      <c r="J171" s="52"/>
      <c r="K171" s="16"/>
      <c r="L171" s="16"/>
      <c r="M171" s="16"/>
      <c r="N171" s="16"/>
      <c r="O171" s="16"/>
      <c r="P171" s="16"/>
    </row>
    <row r="172" spans="1:16" x14ac:dyDescent="0.35">
      <c r="A172" s="16"/>
      <c r="B172" s="16"/>
      <c r="C172" s="16"/>
      <c r="D172" s="16"/>
      <c r="E172" s="16"/>
      <c r="F172" s="16"/>
      <c r="G172" s="16"/>
      <c r="H172" s="16"/>
      <c r="I172" s="16"/>
      <c r="J172" s="52"/>
      <c r="K172" s="16"/>
      <c r="L172" s="16"/>
      <c r="M172" s="16"/>
      <c r="N172" s="16"/>
      <c r="O172" s="16"/>
      <c r="P172" s="16"/>
    </row>
    <row r="173" spans="1:16" x14ac:dyDescent="0.35">
      <c r="A173" s="16" t="s">
        <v>36</v>
      </c>
      <c r="B173" s="16"/>
      <c r="C173" s="16"/>
      <c r="D173" s="16"/>
      <c r="E173" s="16"/>
      <c r="F173" s="16"/>
      <c r="G173" s="16"/>
      <c r="H173" s="16"/>
      <c r="I173" s="16"/>
      <c r="J173" s="52"/>
      <c r="K173" s="16"/>
      <c r="L173" s="16"/>
      <c r="M173" s="16"/>
      <c r="N173" s="16"/>
      <c r="O173" s="16"/>
      <c r="P173" s="16"/>
    </row>
    <row r="174" spans="1:16" x14ac:dyDescent="0.35">
      <c r="A174" s="16" t="s">
        <v>37</v>
      </c>
      <c r="B174" s="16"/>
      <c r="C174" s="16"/>
      <c r="D174" s="16"/>
      <c r="E174" s="16"/>
      <c r="F174" s="16"/>
      <c r="G174" s="16"/>
      <c r="H174" s="16"/>
      <c r="I174" s="16"/>
      <c r="J174" s="52"/>
      <c r="K174" s="16"/>
      <c r="L174" s="16"/>
      <c r="M174" s="16"/>
      <c r="N174" s="16"/>
      <c r="O174" s="16"/>
      <c r="P174" s="16"/>
    </row>
    <row r="175" spans="1:16" x14ac:dyDescent="0.35">
      <c r="A175" s="16" t="s">
        <v>38</v>
      </c>
      <c r="B175" s="16"/>
      <c r="C175" s="16"/>
      <c r="D175" s="16"/>
      <c r="E175" s="16"/>
      <c r="F175" s="16"/>
      <c r="G175" s="16"/>
      <c r="H175" s="16"/>
      <c r="I175" s="16"/>
      <c r="J175" s="52"/>
      <c r="K175" s="16"/>
      <c r="L175" s="16"/>
      <c r="M175" s="16"/>
      <c r="N175" s="16"/>
      <c r="O175" s="16"/>
      <c r="P175" s="16"/>
    </row>
    <row r="176" spans="1:16" x14ac:dyDescent="0.35">
      <c r="A176" s="16" t="s">
        <v>39</v>
      </c>
      <c r="B176" s="16"/>
      <c r="C176" s="16"/>
      <c r="D176" s="16"/>
      <c r="E176" s="16"/>
      <c r="F176" s="16"/>
      <c r="G176" s="16"/>
      <c r="H176" s="16"/>
      <c r="I176" s="16"/>
      <c r="J176" s="52"/>
      <c r="K176" s="16"/>
      <c r="L176" s="16"/>
      <c r="M176" s="16"/>
      <c r="N176" s="16"/>
      <c r="O176" s="16"/>
      <c r="P176" s="16"/>
    </row>
    <row r="177" spans="1:16" x14ac:dyDescent="0.35">
      <c r="A177" s="16" t="s">
        <v>29</v>
      </c>
      <c r="B177" s="16"/>
      <c r="C177" s="16"/>
      <c r="D177" s="16"/>
      <c r="E177" s="16"/>
      <c r="F177" s="16"/>
      <c r="G177" s="16"/>
      <c r="H177" s="16"/>
      <c r="I177" s="16"/>
      <c r="J177" s="52"/>
      <c r="K177" s="16"/>
      <c r="L177" s="16"/>
      <c r="M177" s="16"/>
      <c r="N177" s="16"/>
      <c r="O177" s="16"/>
      <c r="P177" s="16"/>
    </row>
    <row r="178" spans="1:16" x14ac:dyDescent="0.35">
      <c r="A178" s="16" t="s">
        <v>30</v>
      </c>
      <c r="B178" s="16"/>
      <c r="C178" s="16"/>
      <c r="D178" s="16"/>
      <c r="E178" s="16"/>
      <c r="F178" s="16"/>
      <c r="G178" s="16"/>
      <c r="H178" s="16"/>
      <c r="I178" s="16"/>
      <c r="J178" s="52"/>
      <c r="K178" s="16"/>
      <c r="L178" s="16"/>
      <c r="M178" s="16"/>
      <c r="N178" s="16"/>
      <c r="O178" s="16"/>
      <c r="P178" s="16"/>
    </row>
    <row r="179" spans="1:16" x14ac:dyDescent="0.35">
      <c r="A179" s="16"/>
      <c r="B179" s="16"/>
      <c r="C179" s="16"/>
      <c r="D179" s="16"/>
      <c r="E179" s="16"/>
      <c r="F179" s="16"/>
      <c r="G179" s="16"/>
      <c r="H179" s="16"/>
      <c r="I179" s="16"/>
      <c r="J179" s="52"/>
      <c r="K179" s="16"/>
      <c r="L179" s="16"/>
      <c r="M179" s="16"/>
      <c r="N179" s="16"/>
      <c r="O179" s="16"/>
      <c r="P179" s="16"/>
    </row>
    <row r="180" spans="1:16" x14ac:dyDescent="0.35">
      <c r="A180" s="16" t="s">
        <v>40</v>
      </c>
      <c r="B180" s="16"/>
      <c r="C180" s="16"/>
      <c r="D180" s="16"/>
      <c r="E180" s="16"/>
      <c r="F180" s="16"/>
      <c r="G180" s="16"/>
      <c r="H180" s="16"/>
      <c r="I180" s="16"/>
      <c r="J180" s="52"/>
      <c r="K180" s="16"/>
      <c r="L180" s="16"/>
      <c r="M180" s="16"/>
      <c r="N180" s="16"/>
      <c r="O180" s="16"/>
      <c r="P180" s="16"/>
    </row>
    <row r="181" spans="1:16" x14ac:dyDescent="0.35">
      <c r="A181" s="16" t="s">
        <v>41</v>
      </c>
      <c r="B181" s="16"/>
      <c r="C181" s="16"/>
      <c r="D181" s="16"/>
      <c r="E181" s="16"/>
      <c r="F181" s="16"/>
      <c r="G181" s="16"/>
      <c r="H181" s="16"/>
      <c r="I181" s="16"/>
      <c r="J181" s="52"/>
      <c r="K181" s="16"/>
      <c r="L181" s="16"/>
      <c r="M181" s="16"/>
      <c r="N181" s="16"/>
      <c r="O181" s="16"/>
      <c r="P181" s="16"/>
    </row>
    <row r="182" spans="1:16" x14ac:dyDescent="0.35">
      <c r="A182" s="16" t="s">
        <v>42</v>
      </c>
      <c r="B182" s="16"/>
      <c r="C182" s="16"/>
      <c r="D182" s="16"/>
      <c r="E182" s="16"/>
      <c r="F182" s="16"/>
      <c r="G182" s="16"/>
      <c r="H182" s="16"/>
      <c r="I182" s="16"/>
      <c r="J182" s="52"/>
      <c r="K182" s="16"/>
      <c r="L182" s="16"/>
      <c r="M182" s="16"/>
      <c r="N182" s="16"/>
      <c r="O182" s="16"/>
      <c r="P182" s="16"/>
    </row>
    <row r="183" spans="1:16" x14ac:dyDescent="0.35">
      <c r="A183" s="16" t="s">
        <v>43</v>
      </c>
      <c r="B183" s="16"/>
      <c r="C183" s="16"/>
      <c r="D183" s="16"/>
      <c r="E183" s="16"/>
      <c r="F183" s="16"/>
      <c r="G183" s="16"/>
      <c r="H183" s="16"/>
      <c r="I183" s="16"/>
      <c r="J183" s="52"/>
      <c r="K183" s="16"/>
      <c r="L183" s="16"/>
      <c r="M183" s="16"/>
      <c r="N183" s="16"/>
      <c r="O183" s="16"/>
      <c r="P183" s="16"/>
    </row>
    <row r="184" spans="1:16" x14ac:dyDescent="0.35">
      <c r="A184" s="16"/>
      <c r="B184" s="16"/>
      <c r="C184" s="16"/>
      <c r="D184" s="16"/>
      <c r="E184" s="16"/>
      <c r="F184" s="16"/>
      <c r="G184" s="16"/>
      <c r="H184" s="16"/>
      <c r="I184" s="16"/>
      <c r="J184" s="52"/>
      <c r="K184" s="16"/>
      <c r="L184" s="16"/>
      <c r="M184" s="16"/>
      <c r="N184" s="16"/>
      <c r="O184" s="16"/>
      <c r="P184" s="16"/>
    </row>
    <row r="185" spans="1:16" x14ac:dyDescent="0.35">
      <c r="A185" s="16" t="s">
        <v>31</v>
      </c>
      <c r="B185" s="16"/>
      <c r="C185" s="16"/>
      <c r="D185" s="16"/>
      <c r="E185" s="16"/>
      <c r="F185" s="16"/>
      <c r="G185" s="16"/>
      <c r="H185" s="16"/>
      <c r="I185" s="16"/>
      <c r="J185" s="52"/>
      <c r="K185" s="16"/>
      <c r="L185" s="16"/>
      <c r="M185" s="16"/>
      <c r="N185" s="16"/>
      <c r="O185" s="16"/>
      <c r="P185" s="16"/>
    </row>
    <row r="186" spans="1:16" x14ac:dyDescent="0.35">
      <c r="A186" s="16" t="s">
        <v>44</v>
      </c>
      <c r="B186" s="16"/>
      <c r="C186" s="16"/>
      <c r="D186" s="16"/>
      <c r="E186" s="16"/>
      <c r="F186" s="16"/>
      <c r="G186" s="16"/>
      <c r="H186" s="16"/>
      <c r="I186" s="16"/>
      <c r="J186" s="52"/>
      <c r="K186" s="16"/>
      <c r="L186" s="16"/>
      <c r="M186" s="16"/>
      <c r="N186" s="16"/>
      <c r="O186" s="16"/>
      <c r="P186" s="16"/>
    </row>
    <row r="187" spans="1:16" x14ac:dyDescent="0.35">
      <c r="A187" s="16" t="s">
        <v>45</v>
      </c>
      <c r="B187" s="16"/>
      <c r="C187" s="16"/>
      <c r="D187" s="16"/>
      <c r="E187" s="16"/>
      <c r="F187" s="16"/>
      <c r="G187" s="16"/>
      <c r="H187" s="16"/>
      <c r="I187" s="16"/>
      <c r="J187" s="52"/>
      <c r="K187" s="16"/>
      <c r="L187" s="16"/>
      <c r="M187" s="16"/>
      <c r="N187" s="16"/>
      <c r="O187" s="16"/>
      <c r="P187" s="16"/>
    </row>
    <row r="188" spans="1:16" x14ac:dyDescent="0.35">
      <c r="A188" s="16" t="s">
        <v>46</v>
      </c>
      <c r="B188" s="16"/>
      <c r="C188" s="16"/>
      <c r="D188" s="16"/>
      <c r="E188" s="16"/>
      <c r="F188" s="16"/>
      <c r="G188" s="16"/>
      <c r="H188" s="16"/>
      <c r="I188" s="16"/>
      <c r="J188" s="52"/>
      <c r="K188" s="16"/>
      <c r="L188" s="16"/>
      <c r="M188" s="16"/>
      <c r="N188" s="16"/>
      <c r="O188" s="16"/>
      <c r="P188" s="16"/>
    </row>
    <row r="189" spans="1:16" x14ac:dyDescent="0.35">
      <c r="A189" s="16"/>
      <c r="B189" s="16"/>
      <c r="C189" s="16"/>
      <c r="D189" s="16"/>
      <c r="E189" s="16"/>
      <c r="F189" s="16"/>
      <c r="G189" s="16"/>
      <c r="H189" s="16"/>
      <c r="I189" s="16"/>
      <c r="J189" s="52"/>
      <c r="K189" s="16"/>
      <c r="L189" s="16"/>
      <c r="M189" s="16"/>
      <c r="N189" s="16"/>
      <c r="O189" s="16"/>
      <c r="P189" s="16"/>
    </row>
    <row r="190" spans="1:16" x14ac:dyDescent="0.35">
      <c r="A190" s="16" t="s">
        <v>32</v>
      </c>
      <c r="B190" s="16"/>
      <c r="C190" s="16"/>
      <c r="D190" s="16"/>
      <c r="E190" s="16"/>
      <c r="F190" s="16"/>
      <c r="G190" s="16"/>
      <c r="H190" s="16"/>
      <c r="I190" s="16"/>
      <c r="J190" s="52"/>
      <c r="K190" s="16"/>
      <c r="L190" s="16"/>
      <c r="M190" s="16"/>
      <c r="N190" s="16"/>
      <c r="O190" s="16"/>
      <c r="P190" s="16"/>
    </row>
    <row r="191" spans="1:16" x14ac:dyDescent="0.35">
      <c r="A191" s="16" t="s">
        <v>33</v>
      </c>
      <c r="B191" s="16"/>
      <c r="C191" s="16"/>
      <c r="D191" s="16"/>
      <c r="E191" s="16"/>
      <c r="F191" s="16"/>
      <c r="G191" s="16"/>
      <c r="H191" s="16"/>
      <c r="I191" s="16"/>
      <c r="J191" s="52"/>
      <c r="K191" s="16"/>
      <c r="L191" s="16"/>
      <c r="M191" s="16"/>
      <c r="N191" s="16"/>
      <c r="O191" s="16"/>
      <c r="P191" s="16"/>
    </row>
    <row r="192" spans="1:16" x14ac:dyDescent="0.35">
      <c r="A192" s="16"/>
      <c r="B192" s="16"/>
      <c r="C192" s="16"/>
      <c r="D192" s="16"/>
      <c r="E192" s="16"/>
      <c r="F192" s="16"/>
      <c r="G192" s="16"/>
      <c r="H192" s="16"/>
      <c r="I192" s="16"/>
      <c r="J192" s="52"/>
      <c r="K192" s="16"/>
      <c r="L192" s="16"/>
      <c r="M192" s="16"/>
      <c r="N192" s="16"/>
      <c r="O192" s="16"/>
      <c r="P192" s="16"/>
    </row>
    <row r="193" spans="1:16" x14ac:dyDescent="0.35">
      <c r="A193" s="16"/>
      <c r="B193" s="16"/>
      <c r="C193" s="16"/>
      <c r="D193" s="16"/>
      <c r="E193" s="16"/>
      <c r="F193" s="16"/>
      <c r="G193" s="16"/>
      <c r="H193" s="16"/>
      <c r="I193" s="16"/>
      <c r="J193" s="52"/>
      <c r="K193" s="16"/>
      <c r="L193" s="16"/>
      <c r="M193" s="16"/>
      <c r="N193" s="16"/>
      <c r="O193" s="16"/>
      <c r="P193" s="16"/>
    </row>
    <row r="194" spans="1:16" x14ac:dyDescent="0.35">
      <c r="A194" s="16"/>
      <c r="B194" s="16"/>
      <c r="C194" s="16"/>
      <c r="D194" s="16"/>
      <c r="E194" s="16"/>
      <c r="F194" s="16"/>
      <c r="G194" s="16"/>
      <c r="H194" s="16"/>
      <c r="I194" s="16"/>
      <c r="J194" s="52"/>
      <c r="K194" s="16"/>
      <c r="L194" s="16"/>
      <c r="M194" s="16"/>
      <c r="N194" s="16"/>
      <c r="O194" s="16"/>
      <c r="P194" s="16"/>
    </row>
    <row r="195" spans="1:16" x14ac:dyDescent="0.35">
      <c r="A195" s="16"/>
      <c r="B195" s="16"/>
      <c r="C195" s="16"/>
      <c r="D195" s="16"/>
      <c r="E195" s="16"/>
      <c r="F195" s="16"/>
      <c r="G195" s="16"/>
      <c r="H195" s="16"/>
      <c r="I195" s="16"/>
      <c r="J195" s="52"/>
      <c r="K195" s="16"/>
      <c r="L195" s="16"/>
      <c r="M195" s="16"/>
      <c r="N195" s="16"/>
      <c r="O195" s="16"/>
      <c r="P195" s="16"/>
    </row>
    <row r="196" spans="1:16" x14ac:dyDescent="0.35">
      <c r="A196" s="16"/>
      <c r="B196" s="16"/>
      <c r="C196" s="16"/>
      <c r="D196" s="16"/>
      <c r="E196" s="16"/>
      <c r="F196" s="16"/>
      <c r="G196" s="16"/>
      <c r="H196" s="16"/>
      <c r="I196" s="16"/>
      <c r="J196" s="52"/>
      <c r="K196" s="16"/>
      <c r="L196" s="16"/>
      <c r="M196" s="16"/>
      <c r="N196" s="16"/>
      <c r="O196" s="16"/>
      <c r="P196" s="16"/>
    </row>
    <row r="197" spans="1:16" x14ac:dyDescent="0.35">
      <c r="A197" s="16"/>
      <c r="B197" s="16"/>
      <c r="C197" s="16"/>
      <c r="D197" s="16"/>
      <c r="E197" s="16"/>
      <c r="F197" s="16"/>
      <c r="G197" s="16"/>
      <c r="H197" s="16"/>
      <c r="I197" s="16"/>
      <c r="J197" s="52"/>
      <c r="K197" s="16"/>
      <c r="L197" s="16"/>
      <c r="M197" s="16"/>
      <c r="N197" s="16"/>
      <c r="O197" s="16"/>
      <c r="P197" s="16"/>
    </row>
  </sheetData>
  <sheetProtection sheet="1" objects="1" scenarios="1"/>
  <pageMargins left="0.25" right="0.25" top="0.75" bottom="0.75" header="0.3" footer="0.3"/>
  <pageSetup paperSize="9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Opzoeken!$A$2:$A$151</xm:f>
          </x14:formula1>
          <xm:sqref>A14:A163</xm:sqref>
        </x14:dataValidation>
        <x14:dataValidation type="list" allowBlank="1" showInputMessage="1" showErrorMessage="1" errorTitle="Geldige maand" error="Gelieve een geldige maand te selecteren_x000a_" promptTitle="Maand invullen" prompt="Vul in deze cel de kalendermaand in." xr:uid="{00000000-0002-0000-0000-000000000000}">
          <x14:formula1>
            <xm:f>Opzoeken!$D$2:$D$2</xm:f>
          </x14:formula1>
          <xm:sqref>B12:E12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1"/>
  <sheetViews>
    <sheetView workbookViewId="0">
      <selection activeCell="I7" sqref="I7"/>
    </sheetView>
  </sheetViews>
  <sheetFormatPr defaultRowHeight="14.5" x14ac:dyDescent="0.35"/>
  <cols>
    <col min="1" max="1" width="15.54296875" style="1" customWidth="1"/>
    <col min="2" max="2" width="11.81640625" customWidth="1"/>
    <col min="4" max="4" width="11.81640625" customWidth="1"/>
  </cols>
  <sheetData>
    <row r="1" spans="1:5" ht="15" thickBot="1" x14ac:dyDescent="0.4">
      <c r="A1" s="8" t="s">
        <v>0</v>
      </c>
      <c r="B1" s="7" t="s">
        <v>1</v>
      </c>
      <c r="D1" s="10" t="s">
        <v>2</v>
      </c>
      <c r="E1" s="9" t="s">
        <v>3</v>
      </c>
    </row>
    <row r="2" spans="1:5" ht="15" thickBot="1" x14ac:dyDescent="0.4">
      <c r="A2" s="13">
        <v>1</v>
      </c>
      <c r="B2" s="14">
        <v>23.75</v>
      </c>
      <c r="D2" s="24" t="s">
        <v>13</v>
      </c>
      <c r="E2" s="25">
        <v>22</v>
      </c>
    </row>
    <row r="3" spans="1:5" x14ac:dyDescent="0.35">
      <c r="A3" s="11">
        <v>2</v>
      </c>
      <c r="B3" s="14">
        <v>23.75</v>
      </c>
    </row>
    <row r="4" spans="1:5" x14ac:dyDescent="0.35">
      <c r="A4" s="11">
        <v>3</v>
      </c>
      <c r="B4" s="14">
        <v>23.75</v>
      </c>
    </row>
    <row r="5" spans="1:5" x14ac:dyDescent="0.35">
      <c r="A5" s="12">
        <v>4</v>
      </c>
      <c r="B5" s="14">
        <v>26</v>
      </c>
    </row>
    <row r="6" spans="1:5" x14ac:dyDescent="0.35">
      <c r="A6" s="12">
        <v>5</v>
      </c>
      <c r="B6" s="14">
        <v>28</v>
      </c>
    </row>
    <row r="7" spans="1:5" x14ac:dyDescent="0.35">
      <c r="A7" s="12">
        <v>6</v>
      </c>
      <c r="B7" s="14">
        <v>30</v>
      </c>
      <c r="D7" t="s">
        <v>4</v>
      </c>
    </row>
    <row r="8" spans="1:5" x14ac:dyDescent="0.35">
      <c r="A8" s="12">
        <v>7</v>
      </c>
      <c r="B8" s="14">
        <v>31.5</v>
      </c>
      <c r="D8" t="s">
        <v>5</v>
      </c>
    </row>
    <row r="9" spans="1:5" x14ac:dyDescent="0.35">
      <c r="A9" s="12">
        <v>8</v>
      </c>
      <c r="B9" s="14">
        <v>33.5</v>
      </c>
    </row>
    <row r="10" spans="1:5" x14ac:dyDescent="0.35">
      <c r="A10" s="12">
        <v>9</v>
      </c>
      <c r="B10" s="14">
        <v>35</v>
      </c>
    </row>
    <row r="11" spans="1:5" x14ac:dyDescent="0.35">
      <c r="A11" s="12">
        <v>10</v>
      </c>
      <c r="B11" s="14">
        <v>37</v>
      </c>
      <c r="D11" t="s">
        <v>6</v>
      </c>
    </row>
    <row r="12" spans="1:5" x14ac:dyDescent="0.35">
      <c r="A12" s="12">
        <v>11</v>
      </c>
      <c r="B12" s="14">
        <v>39</v>
      </c>
      <c r="D12" t="s">
        <v>7</v>
      </c>
    </row>
    <row r="13" spans="1:5" x14ac:dyDescent="0.35">
      <c r="A13" s="12">
        <v>12</v>
      </c>
      <c r="B13" s="14">
        <v>40.5</v>
      </c>
    </row>
    <row r="14" spans="1:5" x14ac:dyDescent="0.35">
      <c r="A14" s="12">
        <v>13</v>
      </c>
      <c r="B14" s="14">
        <v>42.5</v>
      </c>
    </row>
    <row r="15" spans="1:5" x14ac:dyDescent="0.35">
      <c r="A15" s="12">
        <v>14</v>
      </c>
      <c r="B15" s="14">
        <v>44</v>
      </c>
      <c r="D15" t="s">
        <v>8</v>
      </c>
    </row>
    <row r="16" spans="1:5" x14ac:dyDescent="0.35">
      <c r="A16" s="12">
        <v>15</v>
      </c>
      <c r="B16" s="14">
        <v>46</v>
      </c>
      <c r="D16" t="s">
        <v>9</v>
      </c>
    </row>
    <row r="17" spans="1:4" x14ac:dyDescent="0.35">
      <c r="A17" s="12">
        <v>16</v>
      </c>
      <c r="B17" s="14">
        <v>47.5</v>
      </c>
      <c r="D17" t="s">
        <v>10</v>
      </c>
    </row>
    <row r="18" spans="1:4" x14ac:dyDescent="0.35">
      <c r="A18" s="12">
        <v>17</v>
      </c>
      <c r="B18" s="14">
        <v>49.5</v>
      </c>
    </row>
    <row r="19" spans="1:4" x14ac:dyDescent="0.35">
      <c r="A19" s="12">
        <v>18</v>
      </c>
      <c r="B19" s="14">
        <v>51.5</v>
      </c>
    </row>
    <row r="20" spans="1:4" x14ac:dyDescent="0.35">
      <c r="A20" s="12">
        <v>19</v>
      </c>
      <c r="B20" s="14">
        <v>53</v>
      </c>
    </row>
    <row r="21" spans="1:4" x14ac:dyDescent="0.35">
      <c r="A21" s="12">
        <v>20</v>
      </c>
      <c r="B21" s="14">
        <v>55</v>
      </c>
    </row>
    <row r="22" spans="1:4" x14ac:dyDescent="0.35">
      <c r="A22" s="12">
        <v>21</v>
      </c>
      <c r="B22" s="14">
        <v>56.5</v>
      </c>
    </row>
    <row r="23" spans="1:4" x14ac:dyDescent="0.35">
      <c r="A23" s="12">
        <v>22</v>
      </c>
      <c r="B23" s="14">
        <v>58.5</v>
      </c>
    </row>
    <row r="24" spans="1:4" x14ac:dyDescent="0.35">
      <c r="A24" s="12">
        <v>23</v>
      </c>
      <c r="B24" s="14">
        <v>60</v>
      </c>
    </row>
    <row r="25" spans="1:4" x14ac:dyDescent="0.35">
      <c r="A25" s="12">
        <v>24</v>
      </c>
      <c r="B25" s="14">
        <v>62</v>
      </c>
    </row>
    <row r="26" spans="1:4" x14ac:dyDescent="0.35">
      <c r="A26" s="12">
        <v>25</v>
      </c>
      <c r="B26" s="14">
        <v>64</v>
      </c>
    </row>
    <row r="27" spans="1:4" x14ac:dyDescent="0.35">
      <c r="A27" s="12">
        <v>26</v>
      </c>
      <c r="B27" s="14">
        <v>65.5</v>
      </c>
    </row>
    <row r="28" spans="1:4" x14ac:dyDescent="0.35">
      <c r="A28" s="12">
        <v>27</v>
      </c>
      <c r="B28" s="14">
        <v>67.5</v>
      </c>
    </row>
    <row r="29" spans="1:4" x14ac:dyDescent="0.35">
      <c r="A29" s="12">
        <v>28</v>
      </c>
      <c r="B29" s="14">
        <v>69</v>
      </c>
    </row>
    <row r="30" spans="1:4" x14ac:dyDescent="0.35">
      <c r="A30" s="12">
        <v>29</v>
      </c>
      <c r="B30" s="14">
        <v>71</v>
      </c>
    </row>
    <row r="31" spans="1:4" x14ac:dyDescent="0.35">
      <c r="A31" s="12">
        <v>30</v>
      </c>
      <c r="B31" s="14">
        <v>73</v>
      </c>
    </row>
    <row r="32" spans="1:4" x14ac:dyDescent="0.35">
      <c r="A32" s="12">
        <v>31</v>
      </c>
      <c r="B32" s="14">
        <v>75.5</v>
      </c>
    </row>
    <row r="33" spans="1:2" x14ac:dyDescent="0.35">
      <c r="A33" s="12">
        <v>32</v>
      </c>
      <c r="B33" s="14">
        <v>75.5</v>
      </c>
    </row>
    <row r="34" spans="1:2" x14ac:dyDescent="0.35">
      <c r="A34" s="12">
        <v>33</v>
      </c>
      <c r="B34" s="14">
        <v>75.5</v>
      </c>
    </row>
    <row r="35" spans="1:2" x14ac:dyDescent="0.35">
      <c r="A35" s="12">
        <v>34</v>
      </c>
      <c r="B35" s="14">
        <v>80</v>
      </c>
    </row>
    <row r="36" spans="1:2" x14ac:dyDescent="0.35">
      <c r="A36" s="12">
        <v>35</v>
      </c>
      <c r="B36" s="14">
        <v>80</v>
      </c>
    </row>
    <row r="37" spans="1:2" x14ac:dyDescent="0.35">
      <c r="A37" s="12">
        <v>36</v>
      </c>
      <c r="B37" s="14">
        <v>80</v>
      </c>
    </row>
    <row r="38" spans="1:2" x14ac:dyDescent="0.35">
      <c r="A38" s="12">
        <v>37</v>
      </c>
      <c r="B38" s="14">
        <v>84.5</v>
      </c>
    </row>
    <row r="39" spans="1:2" x14ac:dyDescent="0.35">
      <c r="A39" s="12">
        <v>38</v>
      </c>
      <c r="B39" s="14">
        <v>84.5</v>
      </c>
    </row>
    <row r="40" spans="1:2" x14ac:dyDescent="0.35">
      <c r="A40" s="12">
        <v>39</v>
      </c>
      <c r="B40" s="14">
        <v>84.5</v>
      </c>
    </row>
    <row r="41" spans="1:2" x14ac:dyDescent="0.35">
      <c r="A41" s="12">
        <v>40</v>
      </c>
      <c r="B41" s="14">
        <v>89</v>
      </c>
    </row>
    <row r="42" spans="1:2" x14ac:dyDescent="0.35">
      <c r="A42" s="12">
        <v>41</v>
      </c>
      <c r="B42" s="14">
        <v>89</v>
      </c>
    </row>
    <row r="43" spans="1:2" x14ac:dyDescent="0.35">
      <c r="A43" s="12">
        <v>42</v>
      </c>
      <c r="B43" s="14">
        <v>89</v>
      </c>
    </row>
    <row r="44" spans="1:2" x14ac:dyDescent="0.35">
      <c r="A44" s="12">
        <v>43</v>
      </c>
      <c r="B44" s="14">
        <v>93.5</v>
      </c>
    </row>
    <row r="45" spans="1:2" x14ac:dyDescent="0.35">
      <c r="A45" s="12">
        <v>44</v>
      </c>
      <c r="B45" s="14">
        <v>93.5</v>
      </c>
    </row>
    <row r="46" spans="1:2" x14ac:dyDescent="0.35">
      <c r="A46" s="12">
        <v>45</v>
      </c>
      <c r="B46" s="14">
        <v>93.5</v>
      </c>
    </row>
    <row r="47" spans="1:2" x14ac:dyDescent="0.35">
      <c r="A47" s="12">
        <v>46</v>
      </c>
      <c r="B47" s="14">
        <v>97.5</v>
      </c>
    </row>
    <row r="48" spans="1:2" x14ac:dyDescent="0.35">
      <c r="A48" s="12">
        <v>47</v>
      </c>
      <c r="B48" s="14">
        <v>97.5</v>
      </c>
    </row>
    <row r="49" spans="1:2" x14ac:dyDescent="0.35">
      <c r="A49" s="12">
        <v>48</v>
      </c>
      <c r="B49" s="14">
        <v>97.5</v>
      </c>
    </row>
    <row r="50" spans="1:2" x14ac:dyDescent="0.35">
      <c r="A50" s="12">
        <v>49</v>
      </c>
      <c r="B50" s="14">
        <v>102</v>
      </c>
    </row>
    <row r="51" spans="1:2" x14ac:dyDescent="0.35">
      <c r="A51" s="12">
        <v>50</v>
      </c>
      <c r="B51" s="14">
        <v>102</v>
      </c>
    </row>
    <row r="52" spans="1:2" x14ac:dyDescent="0.35">
      <c r="A52" s="12">
        <v>51</v>
      </c>
      <c r="B52" s="14">
        <v>102</v>
      </c>
    </row>
    <row r="53" spans="1:2" x14ac:dyDescent="0.35">
      <c r="A53" s="12">
        <v>52</v>
      </c>
      <c r="B53" s="14">
        <v>105</v>
      </c>
    </row>
    <row r="54" spans="1:2" x14ac:dyDescent="0.35">
      <c r="A54" s="12">
        <v>53</v>
      </c>
      <c r="B54" s="14">
        <v>105</v>
      </c>
    </row>
    <row r="55" spans="1:2" x14ac:dyDescent="0.35">
      <c r="A55" s="12">
        <v>54</v>
      </c>
      <c r="B55" s="14">
        <v>105</v>
      </c>
    </row>
    <row r="56" spans="1:2" x14ac:dyDescent="0.35">
      <c r="A56" s="12">
        <v>55</v>
      </c>
      <c r="B56" s="14">
        <v>108.5</v>
      </c>
    </row>
    <row r="57" spans="1:2" x14ac:dyDescent="0.35">
      <c r="A57" s="12">
        <v>56</v>
      </c>
      <c r="B57" s="14">
        <v>108.5</v>
      </c>
    </row>
    <row r="58" spans="1:2" x14ac:dyDescent="0.35">
      <c r="A58" s="12">
        <v>57</v>
      </c>
      <c r="B58" s="14">
        <v>108.5</v>
      </c>
    </row>
    <row r="59" spans="1:2" x14ac:dyDescent="0.35">
      <c r="A59" s="12">
        <v>58</v>
      </c>
      <c r="B59" s="14">
        <v>111.5</v>
      </c>
    </row>
    <row r="60" spans="1:2" x14ac:dyDescent="0.35">
      <c r="A60" s="12">
        <v>59</v>
      </c>
      <c r="B60" s="14">
        <v>111.5</v>
      </c>
    </row>
    <row r="61" spans="1:2" x14ac:dyDescent="0.35">
      <c r="A61" s="12">
        <v>60</v>
      </c>
      <c r="B61" s="14">
        <v>111.5</v>
      </c>
    </row>
    <row r="62" spans="1:2" x14ac:dyDescent="0.35">
      <c r="A62" s="12">
        <v>61</v>
      </c>
      <c r="B62" s="14">
        <v>115.5</v>
      </c>
    </row>
    <row r="63" spans="1:2" x14ac:dyDescent="0.35">
      <c r="A63" s="12">
        <v>62</v>
      </c>
      <c r="B63" s="14">
        <v>115.5</v>
      </c>
    </row>
    <row r="64" spans="1:2" x14ac:dyDescent="0.35">
      <c r="A64" s="12">
        <v>63</v>
      </c>
      <c r="B64" s="14">
        <v>115.5</v>
      </c>
    </row>
    <row r="65" spans="1:2" x14ac:dyDescent="0.35">
      <c r="A65" s="12">
        <v>64</v>
      </c>
      <c r="B65" s="14">
        <v>115.5</v>
      </c>
    </row>
    <row r="66" spans="1:2" x14ac:dyDescent="0.35">
      <c r="A66" s="12">
        <v>65</v>
      </c>
      <c r="B66" s="14">
        <v>115.5</v>
      </c>
    </row>
    <row r="67" spans="1:2" x14ac:dyDescent="0.35">
      <c r="A67" s="12">
        <v>66</v>
      </c>
      <c r="B67" s="14">
        <v>121</v>
      </c>
    </row>
    <row r="68" spans="1:2" x14ac:dyDescent="0.35">
      <c r="A68" s="12">
        <v>67</v>
      </c>
      <c r="B68" s="14">
        <v>121</v>
      </c>
    </row>
    <row r="69" spans="1:2" x14ac:dyDescent="0.35">
      <c r="A69" s="12">
        <v>68</v>
      </c>
      <c r="B69" s="14">
        <v>121</v>
      </c>
    </row>
    <row r="70" spans="1:2" x14ac:dyDescent="0.35">
      <c r="A70" s="12">
        <v>69</v>
      </c>
      <c r="B70" s="14">
        <v>121</v>
      </c>
    </row>
    <row r="71" spans="1:2" x14ac:dyDescent="0.35">
      <c r="A71" s="12">
        <v>70</v>
      </c>
      <c r="B71" s="14">
        <v>121</v>
      </c>
    </row>
    <row r="72" spans="1:2" x14ac:dyDescent="0.35">
      <c r="A72" s="12">
        <v>71</v>
      </c>
      <c r="B72" s="14">
        <v>126</v>
      </c>
    </row>
    <row r="73" spans="1:2" x14ac:dyDescent="0.35">
      <c r="A73" s="12">
        <v>72</v>
      </c>
      <c r="B73" s="14">
        <v>126</v>
      </c>
    </row>
    <row r="74" spans="1:2" x14ac:dyDescent="0.35">
      <c r="A74" s="12">
        <v>73</v>
      </c>
      <c r="B74" s="14">
        <v>126</v>
      </c>
    </row>
    <row r="75" spans="1:2" x14ac:dyDescent="0.35">
      <c r="A75" s="12">
        <v>74</v>
      </c>
      <c r="B75" s="14">
        <v>126</v>
      </c>
    </row>
    <row r="76" spans="1:2" x14ac:dyDescent="0.35">
      <c r="A76" s="12">
        <v>75</v>
      </c>
      <c r="B76" s="14">
        <v>126</v>
      </c>
    </row>
    <row r="77" spans="1:2" x14ac:dyDescent="0.35">
      <c r="A77" s="12">
        <v>76</v>
      </c>
      <c r="B77" s="14">
        <v>131.5</v>
      </c>
    </row>
    <row r="78" spans="1:2" x14ac:dyDescent="0.35">
      <c r="A78" s="12">
        <v>77</v>
      </c>
      <c r="B78" s="14">
        <v>131.5</v>
      </c>
    </row>
    <row r="79" spans="1:2" x14ac:dyDescent="0.35">
      <c r="A79" s="12">
        <v>78</v>
      </c>
      <c r="B79" s="14">
        <v>131.5</v>
      </c>
    </row>
    <row r="80" spans="1:2" x14ac:dyDescent="0.35">
      <c r="A80" s="12">
        <v>79</v>
      </c>
      <c r="B80" s="14">
        <v>131.5</v>
      </c>
    </row>
    <row r="81" spans="1:2" x14ac:dyDescent="0.35">
      <c r="A81" s="12">
        <v>80</v>
      </c>
      <c r="B81" s="14">
        <v>131.5</v>
      </c>
    </row>
    <row r="82" spans="1:2" x14ac:dyDescent="0.35">
      <c r="A82" s="12">
        <v>81</v>
      </c>
      <c r="B82" s="14">
        <v>136.5</v>
      </c>
    </row>
    <row r="83" spans="1:2" x14ac:dyDescent="0.35">
      <c r="A83" s="12">
        <v>82</v>
      </c>
      <c r="B83" s="14">
        <v>136.5</v>
      </c>
    </row>
    <row r="84" spans="1:2" x14ac:dyDescent="0.35">
      <c r="A84" s="12">
        <v>83</v>
      </c>
      <c r="B84" s="14">
        <v>136.5</v>
      </c>
    </row>
    <row r="85" spans="1:2" x14ac:dyDescent="0.35">
      <c r="A85" s="12">
        <v>84</v>
      </c>
      <c r="B85" s="14">
        <v>136.5</v>
      </c>
    </row>
    <row r="86" spans="1:2" x14ac:dyDescent="0.35">
      <c r="A86" s="12">
        <v>85</v>
      </c>
      <c r="B86" s="14">
        <v>136.5</v>
      </c>
    </row>
    <row r="87" spans="1:2" x14ac:dyDescent="0.35">
      <c r="A87" s="12">
        <v>86</v>
      </c>
      <c r="B87" s="14">
        <v>141.5</v>
      </c>
    </row>
    <row r="88" spans="1:2" x14ac:dyDescent="0.35">
      <c r="A88" s="12">
        <v>87</v>
      </c>
      <c r="B88" s="14">
        <v>141.5</v>
      </c>
    </row>
    <row r="89" spans="1:2" x14ac:dyDescent="0.35">
      <c r="A89" s="12">
        <v>88</v>
      </c>
      <c r="B89" s="14">
        <v>141.5</v>
      </c>
    </row>
    <row r="90" spans="1:2" x14ac:dyDescent="0.35">
      <c r="A90" s="12">
        <v>89</v>
      </c>
      <c r="B90" s="14">
        <v>141.5</v>
      </c>
    </row>
    <row r="91" spans="1:2" x14ac:dyDescent="0.35">
      <c r="A91" s="12">
        <v>90</v>
      </c>
      <c r="B91" s="14">
        <v>141.5</v>
      </c>
    </row>
    <row r="92" spans="1:2" x14ac:dyDescent="0.35">
      <c r="A92" s="12">
        <v>91</v>
      </c>
      <c r="B92" s="14">
        <v>147</v>
      </c>
    </row>
    <row r="93" spans="1:2" x14ac:dyDescent="0.35">
      <c r="A93" s="12">
        <v>92</v>
      </c>
      <c r="B93" s="14">
        <v>147</v>
      </c>
    </row>
    <row r="94" spans="1:2" x14ac:dyDescent="0.35">
      <c r="A94" s="12">
        <v>93</v>
      </c>
      <c r="B94" s="14">
        <v>147</v>
      </c>
    </row>
    <row r="95" spans="1:2" x14ac:dyDescent="0.35">
      <c r="A95" s="12">
        <v>94</v>
      </c>
      <c r="B95" s="14">
        <v>147</v>
      </c>
    </row>
    <row r="96" spans="1:2" x14ac:dyDescent="0.35">
      <c r="A96" s="12">
        <v>95</v>
      </c>
      <c r="B96" s="14">
        <v>147</v>
      </c>
    </row>
    <row r="97" spans="1:2" x14ac:dyDescent="0.35">
      <c r="A97" s="12">
        <v>96</v>
      </c>
      <c r="B97" s="14">
        <v>152</v>
      </c>
    </row>
    <row r="98" spans="1:2" x14ac:dyDescent="0.35">
      <c r="A98" s="12">
        <v>97</v>
      </c>
      <c r="B98" s="14">
        <v>152</v>
      </c>
    </row>
    <row r="99" spans="1:2" x14ac:dyDescent="0.35">
      <c r="A99" s="12">
        <v>98</v>
      </c>
      <c r="B99" s="14">
        <v>152</v>
      </c>
    </row>
    <row r="100" spans="1:2" x14ac:dyDescent="0.35">
      <c r="A100" s="12">
        <v>99</v>
      </c>
      <c r="B100" s="14">
        <v>152</v>
      </c>
    </row>
    <row r="101" spans="1:2" x14ac:dyDescent="0.35">
      <c r="A101" s="12">
        <v>100</v>
      </c>
      <c r="B101" s="14">
        <v>152</v>
      </c>
    </row>
    <row r="102" spans="1:2" x14ac:dyDescent="0.35">
      <c r="A102" s="12">
        <v>101</v>
      </c>
      <c r="B102" s="14">
        <v>157.5</v>
      </c>
    </row>
    <row r="103" spans="1:2" x14ac:dyDescent="0.35">
      <c r="A103" s="12">
        <v>102</v>
      </c>
      <c r="B103" s="14">
        <v>157.5</v>
      </c>
    </row>
    <row r="104" spans="1:2" x14ac:dyDescent="0.35">
      <c r="A104" s="12">
        <v>103</v>
      </c>
      <c r="B104" s="14">
        <v>157.5</v>
      </c>
    </row>
    <row r="105" spans="1:2" x14ac:dyDescent="0.35">
      <c r="A105" s="12">
        <v>104</v>
      </c>
      <c r="B105" s="14">
        <v>157.5</v>
      </c>
    </row>
    <row r="106" spans="1:2" x14ac:dyDescent="0.35">
      <c r="A106" s="12">
        <v>105</v>
      </c>
      <c r="B106" s="14">
        <v>157.5</v>
      </c>
    </row>
    <row r="107" spans="1:2" x14ac:dyDescent="0.35">
      <c r="A107" s="12">
        <v>106</v>
      </c>
      <c r="B107" s="14">
        <v>162.5</v>
      </c>
    </row>
    <row r="108" spans="1:2" x14ac:dyDescent="0.35">
      <c r="A108" s="12">
        <v>107</v>
      </c>
      <c r="B108" s="14">
        <v>162.5</v>
      </c>
    </row>
    <row r="109" spans="1:2" x14ac:dyDescent="0.35">
      <c r="A109" s="12">
        <v>108</v>
      </c>
      <c r="B109" s="14">
        <v>162.5</v>
      </c>
    </row>
    <row r="110" spans="1:2" x14ac:dyDescent="0.35">
      <c r="A110" s="12">
        <v>109</v>
      </c>
      <c r="B110" s="14">
        <v>162.5</v>
      </c>
    </row>
    <row r="111" spans="1:2" x14ac:dyDescent="0.35">
      <c r="A111" s="12">
        <v>110</v>
      </c>
      <c r="B111" s="14">
        <v>162.5</v>
      </c>
    </row>
    <row r="112" spans="1:2" x14ac:dyDescent="0.35">
      <c r="A112" s="12">
        <v>111</v>
      </c>
      <c r="B112" s="14">
        <v>168</v>
      </c>
    </row>
    <row r="113" spans="1:2" x14ac:dyDescent="0.35">
      <c r="A113" s="12">
        <v>112</v>
      </c>
      <c r="B113" s="14">
        <v>168</v>
      </c>
    </row>
    <row r="114" spans="1:2" x14ac:dyDescent="0.35">
      <c r="A114" s="12">
        <v>113</v>
      </c>
      <c r="B114" s="14">
        <v>168</v>
      </c>
    </row>
    <row r="115" spans="1:2" x14ac:dyDescent="0.35">
      <c r="A115" s="12">
        <v>114</v>
      </c>
      <c r="B115" s="14">
        <v>168</v>
      </c>
    </row>
    <row r="116" spans="1:2" x14ac:dyDescent="0.35">
      <c r="A116" s="12">
        <v>115</v>
      </c>
      <c r="B116" s="14">
        <v>168</v>
      </c>
    </row>
    <row r="117" spans="1:2" x14ac:dyDescent="0.35">
      <c r="A117" s="12">
        <v>116</v>
      </c>
      <c r="B117" s="14">
        <v>173</v>
      </c>
    </row>
    <row r="118" spans="1:2" x14ac:dyDescent="0.35">
      <c r="A118" s="12">
        <v>117</v>
      </c>
      <c r="B118" s="14">
        <v>173</v>
      </c>
    </row>
    <row r="119" spans="1:2" x14ac:dyDescent="0.35">
      <c r="A119" s="12">
        <v>118</v>
      </c>
      <c r="B119" s="14">
        <v>173</v>
      </c>
    </row>
    <row r="120" spans="1:2" x14ac:dyDescent="0.35">
      <c r="A120" s="12">
        <v>119</v>
      </c>
      <c r="B120" s="14">
        <v>173</v>
      </c>
    </row>
    <row r="121" spans="1:2" x14ac:dyDescent="0.35">
      <c r="A121" s="12">
        <v>120</v>
      </c>
      <c r="B121" s="14">
        <v>173</v>
      </c>
    </row>
    <row r="122" spans="1:2" x14ac:dyDescent="0.35">
      <c r="A122" s="12">
        <v>121</v>
      </c>
      <c r="B122" s="14">
        <v>173</v>
      </c>
    </row>
    <row r="123" spans="1:2" x14ac:dyDescent="0.35">
      <c r="A123" s="12">
        <v>122</v>
      </c>
      <c r="B123" s="14">
        <v>173</v>
      </c>
    </row>
    <row r="124" spans="1:2" x14ac:dyDescent="0.35">
      <c r="A124" s="12">
        <v>123</v>
      </c>
      <c r="B124" s="14">
        <v>173</v>
      </c>
    </row>
    <row r="125" spans="1:2" x14ac:dyDescent="0.35">
      <c r="A125" s="12">
        <v>124</v>
      </c>
      <c r="B125" s="14">
        <v>173</v>
      </c>
    </row>
    <row r="126" spans="1:2" x14ac:dyDescent="0.35">
      <c r="A126" s="12">
        <v>125</v>
      </c>
      <c r="B126" s="14">
        <v>173</v>
      </c>
    </row>
    <row r="127" spans="1:2" x14ac:dyDescent="0.35">
      <c r="A127" s="12">
        <v>126</v>
      </c>
      <c r="B127" s="14">
        <v>173</v>
      </c>
    </row>
    <row r="128" spans="1:2" x14ac:dyDescent="0.35">
      <c r="A128" s="12">
        <v>127</v>
      </c>
      <c r="B128" s="14">
        <v>173</v>
      </c>
    </row>
    <row r="129" spans="1:2" x14ac:dyDescent="0.35">
      <c r="A129" s="12">
        <v>128</v>
      </c>
      <c r="B129" s="14">
        <v>173</v>
      </c>
    </row>
    <row r="130" spans="1:2" x14ac:dyDescent="0.35">
      <c r="A130" s="12">
        <v>129</v>
      </c>
      <c r="B130" s="14">
        <v>173</v>
      </c>
    </row>
    <row r="131" spans="1:2" x14ac:dyDescent="0.35">
      <c r="A131" s="12">
        <v>130</v>
      </c>
      <c r="B131" s="14">
        <v>173</v>
      </c>
    </row>
    <row r="132" spans="1:2" x14ac:dyDescent="0.35">
      <c r="A132" s="12">
        <v>131</v>
      </c>
      <c r="B132" s="14">
        <v>173</v>
      </c>
    </row>
    <row r="133" spans="1:2" x14ac:dyDescent="0.35">
      <c r="A133" s="12">
        <v>132</v>
      </c>
      <c r="B133" s="14">
        <v>173</v>
      </c>
    </row>
    <row r="134" spans="1:2" x14ac:dyDescent="0.35">
      <c r="A134" s="12">
        <v>133</v>
      </c>
      <c r="B134" s="14">
        <v>173</v>
      </c>
    </row>
    <row r="135" spans="1:2" x14ac:dyDescent="0.35">
      <c r="A135" s="12">
        <v>134</v>
      </c>
      <c r="B135" s="14">
        <v>173</v>
      </c>
    </row>
    <row r="136" spans="1:2" x14ac:dyDescent="0.35">
      <c r="A136" s="12">
        <v>135</v>
      </c>
      <c r="B136" s="14">
        <v>173</v>
      </c>
    </row>
    <row r="137" spans="1:2" x14ac:dyDescent="0.35">
      <c r="A137" s="12">
        <v>136</v>
      </c>
      <c r="B137" s="14">
        <v>173</v>
      </c>
    </row>
    <row r="138" spans="1:2" x14ac:dyDescent="0.35">
      <c r="A138" s="12">
        <v>137</v>
      </c>
      <c r="B138" s="14">
        <v>173</v>
      </c>
    </row>
    <row r="139" spans="1:2" x14ac:dyDescent="0.35">
      <c r="A139" s="12">
        <v>138</v>
      </c>
      <c r="B139" s="14">
        <v>173</v>
      </c>
    </row>
    <row r="140" spans="1:2" x14ac:dyDescent="0.35">
      <c r="A140" s="12">
        <v>139</v>
      </c>
      <c r="B140" s="14">
        <v>173</v>
      </c>
    </row>
    <row r="141" spans="1:2" x14ac:dyDescent="0.35">
      <c r="A141" s="12">
        <v>140</v>
      </c>
      <c r="B141" s="14">
        <v>173</v>
      </c>
    </row>
    <row r="142" spans="1:2" x14ac:dyDescent="0.35">
      <c r="A142" s="12">
        <v>141</v>
      </c>
      <c r="B142" s="14">
        <v>173</v>
      </c>
    </row>
    <row r="143" spans="1:2" x14ac:dyDescent="0.35">
      <c r="A143" s="12">
        <v>142</v>
      </c>
      <c r="B143" s="14">
        <v>173</v>
      </c>
    </row>
    <row r="144" spans="1:2" x14ac:dyDescent="0.35">
      <c r="A144" s="12">
        <v>143</v>
      </c>
      <c r="B144" s="14">
        <v>173</v>
      </c>
    </row>
    <row r="145" spans="1:2" x14ac:dyDescent="0.35">
      <c r="A145" s="12">
        <v>144</v>
      </c>
      <c r="B145" s="14">
        <v>173</v>
      </c>
    </row>
    <row r="146" spans="1:2" x14ac:dyDescent="0.35">
      <c r="A146" s="12">
        <v>145</v>
      </c>
      <c r="B146" s="14">
        <v>173</v>
      </c>
    </row>
    <row r="147" spans="1:2" x14ac:dyDescent="0.35">
      <c r="A147" s="12">
        <v>146</v>
      </c>
      <c r="B147" s="14">
        <v>173</v>
      </c>
    </row>
    <row r="148" spans="1:2" x14ac:dyDescent="0.35">
      <c r="A148" s="12">
        <v>147</v>
      </c>
      <c r="B148" s="14">
        <v>173</v>
      </c>
    </row>
    <row r="149" spans="1:2" x14ac:dyDescent="0.35">
      <c r="A149" s="12">
        <v>148</v>
      </c>
      <c r="B149" s="14">
        <v>173</v>
      </c>
    </row>
    <row r="150" spans="1:2" x14ac:dyDescent="0.35">
      <c r="A150" s="12">
        <v>149</v>
      </c>
      <c r="B150" s="14">
        <v>173</v>
      </c>
    </row>
    <row r="151" spans="1:2" x14ac:dyDescent="0.35">
      <c r="A151" s="12">
        <v>150</v>
      </c>
      <c r="B151" s="14">
        <v>173</v>
      </c>
    </row>
  </sheetData>
  <sheetProtection sheet="1" objects="1" scenarios="1"/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DE6B385B0B544480BE1140CDC8CCA3" ma:contentTypeVersion="7" ma:contentTypeDescription="Een nieuw document maken." ma:contentTypeScope="" ma:versionID="befe9cf0878e887ebe7e6fbd1ca30f2f">
  <xsd:schema xmlns:xsd="http://www.w3.org/2001/XMLSchema" xmlns:xs="http://www.w3.org/2001/XMLSchema" xmlns:p="http://schemas.microsoft.com/office/2006/metadata/properties" xmlns:ns2="7c4c3259-c9d3-41d7-830c-d44dfd3ed046" targetNamespace="http://schemas.microsoft.com/office/2006/metadata/properties" ma:root="true" ma:fieldsID="c6719f538f522c9c550251fd073fe078" ns2:_="">
    <xsd:import namespace="7c4c3259-c9d3-41d7-830c-d44dfd3ed0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c3259-c9d3-41d7-830c-d44dfd3ed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E28298-9D9D-4DFC-B521-F41C67C6F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E73843-6693-46BC-BAFE-A66926BF01C6}">
  <ds:schemaRefs>
    <ds:schemaRef ds:uri="http://schemas.microsoft.com/office/2006/metadata/properties"/>
    <ds:schemaRef ds:uri="http://schemas.microsoft.com/office/infopath/2007/PartnerControls"/>
    <ds:schemaRef ds:uri="21f81bc0-ece1-4554-b613-aa5fbb887f3c"/>
    <ds:schemaRef ds:uri="a656deef-f45d-4446-9262-e2558f602abf"/>
  </ds:schemaRefs>
</ds:datastoreItem>
</file>

<file path=customXml/itemProps3.xml><?xml version="1.0" encoding="utf-8"?>
<ds:datastoreItem xmlns:ds="http://schemas.openxmlformats.org/officeDocument/2006/customXml" ds:itemID="{81807CFE-50A3-4687-9BDE-B8F58DA016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4c3259-c9d3-41d7-830c-d44dfd3ed0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berekening met overzicht werkn</vt:lpstr>
      <vt:lpstr>Opzoeken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Katrien Van Overvelt</dc:creator>
  <cp:keywords/>
  <dc:description/>
  <cp:lastModifiedBy>Koen Peeters</cp:lastModifiedBy>
  <cp:revision/>
  <cp:lastPrinted>2026-06-03T14:41:58Z</cp:lastPrinted>
  <dcterms:created xsi:type="dcterms:W3CDTF">2016-10-10T09:39:00Z</dcterms:created>
  <dcterms:modified xsi:type="dcterms:W3CDTF">2026-06-03T14:43:50Z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0x010100F7DE6B385B0B544480BE1140CDC8CCA3</vt:lpwstr>
  </property>
  <property fmtid="{D5CDD505-2E9C-101B-9397-08002B2CF9AE}" pid="3" name="AuthorIds_UIVersion_1024">
    <vt:lpwstr>17</vt:lpwstr>
  </property>
  <property fmtid="{D5CDD505-2E9C-101B-9397-08002B2CF9AE}" pid="4" name="MediaServiceImageTags">
    <vt:lpwstr/>
  </property>
</Properties>
</file>