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ociarevzw777.sharepoint.com/sites/Kennisbanknieuw/Gedeelde documenten/Tools/Tool woon-werkverkeer/"/>
    </mc:Choice>
  </mc:AlternateContent>
  <xr:revisionPtr revIDLastSave="922" documentId="8_{F599693D-41CD-4458-AE30-641B9EEAD508}" xr6:coauthVersionLast="47" xr6:coauthVersionMax="47" xr10:uidLastSave="{0DE70BE4-2042-4F2E-B6B2-162E8DA534B5}"/>
  <bookViews>
    <workbookView xWindow="-110" yWindow="-110" windowWidth="19420" windowHeight="10300" xr2:uid="{00000000-000D-0000-FFFF-FFFF00000000}"/>
  </bookViews>
  <sheets>
    <sheet name="berekening " sheetId="3" r:id="rId1"/>
    <sheet name="Tabel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14" i="3" s="1"/>
  <c r="B15" i="3"/>
  <c r="D15" i="3" s="1"/>
  <c r="B16" i="3"/>
  <c r="D16" i="3" s="1"/>
  <c r="B17" i="3"/>
  <c r="D17" i="3" s="1"/>
  <c r="B18" i="3"/>
  <c r="D18" i="3" s="1"/>
  <c r="B19" i="3"/>
  <c r="D19" i="3" s="1"/>
  <c r="B20" i="3"/>
  <c r="D20" i="3" s="1"/>
  <c r="B21" i="3"/>
  <c r="D21" i="3" s="1"/>
  <c r="B22" i="3"/>
  <c r="D22" i="3" s="1"/>
  <c r="B23" i="3"/>
  <c r="D23" i="3" s="1"/>
  <c r="B24" i="3"/>
  <c r="D24" i="3" s="1"/>
  <c r="B25" i="3"/>
  <c r="D25" i="3" s="1"/>
  <c r="B26" i="3"/>
  <c r="D26" i="3" s="1"/>
  <c r="B27" i="3"/>
  <c r="D27" i="3" s="1"/>
  <c r="B28" i="3"/>
  <c r="D28" i="3" s="1"/>
  <c r="B29" i="3"/>
  <c r="D29" i="3" s="1"/>
  <c r="B30" i="3"/>
  <c r="D30" i="3" s="1"/>
  <c r="B31" i="3"/>
  <c r="D31" i="3" s="1"/>
  <c r="B32" i="3"/>
  <c r="D32" i="3" s="1"/>
  <c r="B33" i="3"/>
  <c r="D33" i="3" s="1"/>
  <c r="B34" i="3"/>
  <c r="D34" i="3" s="1"/>
  <c r="B35" i="3"/>
  <c r="D35" i="3" s="1"/>
  <c r="B36" i="3"/>
  <c r="D36" i="3" s="1"/>
  <c r="B37" i="3"/>
  <c r="D37" i="3" s="1"/>
  <c r="B38" i="3"/>
  <c r="D38" i="3" s="1"/>
  <c r="B39" i="3"/>
  <c r="D39" i="3" s="1"/>
  <c r="B40" i="3"/>
  <c r="D40" i="3" s="1"/>
  <c r="B41" i="3"/>
  <c r="D41" i="3" s="1"/>
  <c r="B42" i="3"/>
  <c r="D42" i="3" s="1"/>
  <c r="B43" i="3"/>
  <c r="D43" i="3" s="1"/>
  <c r="B44" i="3"/>
  <c r="D44" i="3" s="1"/>
  <c r="B45" i="3"/>
  <c r="D45" i="3" s="1"/>
  <c r="B46" i="3"/>
  <c r="D46" i="3" s="1"/>
  <c r="B47" i="3"/>
  <c r="D47" i="3" s="1"/>
  <c r="B48" i="3"/>
  <c r="D48" i="3" s="1"/>
  <c r="B49" i="3"/>
  <c r="D49" i="3" s="1"/>
  <c r="B50" i="3"/>
  <c r="D50" i="3" s="1"/>
  <c r="B51" i="3"/>
  <c r="D51" i="3" s="1"/>
  <c r="B52" i="3"/>
  <c r="D52" i="3" s="1"/>
  <c r="B53" i="3"/>
  <c r="D53" i="3" s="1"/>
  <c r="B54" i="3"/>
  <c r="D54" i="3" s="1"/>
  <c r="B55" i="3"/>
  <c r="D55" i="3" s="1"/>
  <c r="B56" i="3"/>
  <c r="D56" i="3" s="1"/>
  <c r="B57" i="3"/>
  <c r="D57" i="3" s="1"/>
  <c r="B58" i="3"/>
  <c r="D58" i="3" s="1"/>
  <c r="B59" i="3"/>
  <c r="D59" i="3" s="1"/>
  <c r="B60" i="3"/>
  <c r="D60" i="3" s="1"/>
  <c r="B61" i="3"/>
  <c r="D61" i="3" s="1"/>
  <c r="B62" i="3"/>
  <c r="D62" i="3" s="1"/>
  <c r="B63" i="3"/>
  <c r="D63" i="3" s="1"/>
  <c r="B64" i="3"/>
  <c r="D64" i="3" s="1"/>
  <c r="B65" i="3"/>
  <c r="D65" i="3" s="1"/>
  <c r="B66" i="3"/>
  <c r="D66" i="3" s="1"/>
  <c r="B67" i="3"/>
  <c r="D67" i="3" s="1"/>
  <c r="B68" i="3"/>
  <c r="D68" i="3" s="1"/>
  <c r="B69" i="3"/>
  <c r="D69" i="3" s="1"/>
  <c r="B70" i="3"/>
  <c r="D70" i="3" s="1"/>
  <c r="B71" i="3"/>
  <c r="D71" i="3" s="1"/>
  <c r="B72" i="3"/>
  <c r="D72" i="3" s="1"/>
  <c r="B73" i="3"/>
  <c r="D73" i="3" s="1"/>
  <c r="B74" i="3"/>
  <c r="D74" i="3" s="1"/>
  <c r="B75" i="3"/>
  <c r="D75" i="3" s="1"/>
  <c r="B76" i="3"/>
  <c r="D76" i="3" s="1"/>
  <c r="B77" i="3"/>
  <c r="D77" i="3" s="1"/>
  <c r="B78" i="3"/>
  <c r="D78" i="3" s="1"/>
  <c r="B79" i="3"/>
  <c r="D79" i="3" s="1"/>
  <c r="B80" i="3"/>
  <c r="D80" i="3" s="1"/>
  <c r="B81" i="3"/>
  <c r="D81" i="3" s="1"/>
  <c r="B82" i="3"/>
  <c r="D82" i="3" s="1"/>
  <c r="B83" i="3"/>
  <c r="D83" i="3" s="1"/>
  <c r="B84" i="3"/>
  <c r="D84" i="3" s="1"/>
  <c r="B85" i="3"/>
  <c r="D85" i="3" s="1"/>
  <c r="B86" i="3"/>
  <c r="D86" i="3" s="1"/>
  <c r="B87" i="3"/>
  <c r="D87" i="3" s="1"/>
  <c r="B88" i="3"/>
  <c r="D88" i="3" s="1"/>
  <c r="B89" i="3"/>
  <c r="D89" i="3" s="1"/>
  <c r="B90" i="3"/>
  <c r="D90" i="3" s="1"/>
  <c r="B91" i="3"/>
  <c r="D91" i="3" s="1"/>
  <c r="B92" i="3"/>
  <c r="D92" i="3" s="1"/>
  <c r="B93" i="3"/>
  <c r="D93" i="3" s="1"/>
  <c r="B94" i="3"/>
  <c r="D94" i="3" s="1"/>
  <c r="B95" i="3"/>
  <c r="D95" i="3" s="1"/>
  <c r="B96" i="3"/>
  <c r="D96" i="3" s="1"/>
  <c r="B97" i="3"/>
  <c r="D97" i="3" s="1"/>
  <c r="B98" i="3"/>
  <c r="D98" i="3" s="1"/>
  <c r="B99" i="3"/>
  <c r="D99" i="3" s="1"/>
  <c r="B100" i="3"/>
  <c r="D100" i="3" s="1"/>
  <c r="B101" i="3"/>
  <c r="D101" i="3" s="1"/>
  <c r="B102" i="3"/>
  <c r="D102" i="3" s="1"/>
  <c r="B103" i="3"/>
  <c r="D103" i="3" s="1"/>
  <c r="B104" i="3"/>
  <c r="D104" i="3" s="1"/>
  <c r="B105" i="3"/>
  <c r="D105" i="3" s="1"/>
  <c r="B106" i="3"/>
  <c r="D106" i="3" s="1"/>
  <c r="B107" i="3"/>
  <c r="D107" i="3" s="1"/>
  <c r="B108" i="3"/>
  <c r="D108" i="3" s="1"/>
  <c r="B109" i="3"/>
  <c r="D109" i="3" s="1"/>
  <c r="B110" i="3"/>
  <c r="D110" i="3" s="1"/>
  <c r="B111" i="3"/>
  <c r="D111" i="3" s="1"/>
  <c r="B112" i="3"/>
  <c r="D112" i="3" s="1"/>
  <c r="B113" i="3"/>
  <c r="D113" i="3" s="1"/>
  <c r="B114" i="3"/>
  <c r="D114" i="3" s="1"/>
  <c r="B115" i="3"/>
  <c r="D115" i="3" s="1"/>
  <c r="B116" i="3"/>
  <c r="D116" i="3" s="1"/>
  <c r="B117" i="3"/>
  <c r="D117" i="3" s="1"/>
  <c r="B118" i="3"/>
  <c r="D118" i="3" s="1"/>
  <c r="B119" i="3"/>
  <c r="D119" i="3" s="1"/>
  <c r="B120" i="3"/>
  <c r="D120" i="3" s="1"/>
  <c r="B121" i="3"/>
  <c r="D121" i="3" s="1"/>
  <c r="B122" i="3"/>
  <c r="D122" i="3" s="1"/>
  <c r="B123" i="3"/>
  <c r="D123" i="3" s="1"/>
  <c r="B124" i="3"/>
  <c r="D124" i="3" s="1"/>
  <c r="B125" i="3"/>
  <c r="D125" i="3" s="1"/>
  <c r="B126" i="3"/>
  <c r="D126" i="3" s="1"/>
  <c r="B127" i="3"/>
  <c r="D127" i="3" s="1"/>
  <c r="B128" i="3"/>
  <c r="D128" i="3" s="1"/>
  <c r="B129" i="3"/>
  <c r="D129" i="3" s="1"/>
  <c r="B130" i="3"/>
  <c r="D130" i="3" s="1"/>
  <c r="B131" i="3"/>
  <c r="D131" i="3" s="1"/>
  <c r="B132" i="3"/>
  <c r="D132" i="3" s="1"/>
  <c r="B133" i="3"/>
  <c r="D133" i="3" s="1"/>
  <c r="B134" i="3"/>
  <c r="D134" i="3" s="1"/>
  <c r="B135" i="3"/>
  <c r="D135" i="3" s="1"/>
  <c r="B136" i="3"/>
  <c r="D136" i="3" s="1"/>
  <c r="B137" i="3"/>
  <c r="D137" i="3" s="1"/>
  <c r="B138" i="3"/>
  <c r="D138" i="3" s="1"/>
  <c r="B139" i="3"/>
  <c r="D139" i="3" s="1"/>
  <c r="B140" i="3"/>
  <c r="D140" i="3" s="1"/>
  <c r="B141" i="3"/>
  <c r="D141" i="3" s="1"/>
  <c r="B142" i="3"/>
  <c r="D142" i="3" s="1"/>
  <c r="B143" i="3"/>
  <c r="D143" i="3" s="1"/>
  <c r="B144" i="3"/>
  <c r="D144" i="3" s="1"/>
  <c r="B145" i="3"/>
  <c r="D145" i="3" s="1"/>
  <c r="B146" i="3"/>
  <c r="D146" i="3" s="1"/>
  <c r="B147" i="3"/>
  <c r="D147" i="3" s="1"/>
  <c r="B148" i="3"/>
  <c r="D148" i="3" s="1"/>
  <c r="B149" i="3"/>
  <c r="D149" i="3" s="1"/>
  <c r="B150" i="3"/>
  <c r="D150" i="3" s="1"/>
  <c r="B151" i="3"/>
  <c r="D151" i="3" s="1"/>
  <c r="B152" i="3"/>
  <c r="D152" i="3" s="1"/>
  <c r="B153" i="3"/>
  <c r="D153" i="3" s="1"/>
  <c r="B154" i="3"/>
  <c r="D154" i="3" s="1"/>
  <c r="B155" i="3"/>
  <c r="D155" i="3" s="1"/>
  <c r="B156" i="3"/>
  <c r="D156" i="3" s="1"/>
  <c r="B157" i="3"/>
  <c r="D157" i="3" s="1"/>
  <c r="B158" i="3"/>
  <c r="D158" i="3" s="1"/>
  <c r="B159" i="3"/>
  <c r="D159" i="3" s="1"/>
  <c r="B160" i="3"/>
  <c r="D160" i="3" s="1"/>
  <c r="B161" i="3"/>
  <c r="D161" i="3" s="1"/>
  <c r="B162" i="3"/>
  <c r="D162" i="3" s="1"/>
  <c r="B163" i="3"/>
  <c r="D163" i="3" s="1"/>
  <c r="E62" i="3" l="1"/>
  <c r="E157" i="3"/>
  <c r="E158" i="3"/>
  <c r="E134" i="3"/>
  <c r="F134" i="3" s="1"/>
  <c r="E50" i="3"/>
  <c r="E38" i="3"/>
  <c r="E49" i="3"/>
  <c r="E156" i="3"/>
  <c r="E155" i="3"/>
  <c r="E143" i="3"/>
  <c r="E119" i="3"/>
  <c r="E107" i="3"/>
  <c r="E95" i="3"/>
  <c r="E83" i="3"/>
  <c r="E71" i="3"/>
  <c r="E59" i="3"/>
  <c r="E47" i="3"/>
  <c r="E35" i="3"/>
  <c r="E154" i="3"/>
  <c r="E142" i="3"/>
  <c r="E130" i="3"/>
  <c r="E118" i="3"/>
  <c r="E106" i="3"/>
  <c r="E94" i="3"/>
  <c r="E82" i="3"/>
  <c r="E70" i="3"/>
  <c r="E58" i="3"/>
  <c r="E34" i="3"/>
  <c r="E129" i="3"/>
  <c r="E93" i="3"/>
  <c r="E33" i="3"/>
  <c r="E128" i="3"/>
  <c r="E80" i="3"/>
  <c r="E44" i="3"/>
  <c r="E163" i="3"/>
  <c r="E127" i="3"/>
  <c r="E79" i="3"/>
  <c r="E162" i="3"/>
  <c r="F162" i="3" s="1"/>
  <c r="E72" i="3"/>
  <c r="E131" i="3"/>
  <c r="E116" i="3"/>
  <c r="E15" i="3"/>
  <c r="E46" i="3"/>
  <c r="E153" i="3"/>
  <c r="E141" i="3"/>
  <c r="E117" i="3"/>
  <c r="E105" i="3"/>
  <c r="E81" i="3"/>
  <c r="E69" i="3"/>
  <c r="E57" i="3"/>
  <c r="E45" i="3"/>
  <c r="E21" i="3"/>
  <c r="E133" i="3"/>
  <c r="F133" i="3" s="1"/>
  <c r="E152" i="3"/>
  <c r="E140" i="3"/>
  <c r="E104" i="3"/>
  <c r="E92" i="3"/>
  <c r="E68" i="3"/>
  <c r="E56" i="3"/>
  <c r="E32" i="3"/>
  <c r="E20" i="3"/>
  <c r="E122" i="3"/>
  <c r="F122" i="3" s="1"/>
  <c r="E151" i="3"/>
  <c r="E139" i="3"/>
  <c r="E115" i="3"/>
  <c r="E103" i="3"/>
  <c r="E91" i="3"/>
  <c r="E67" i="3"/>
  <c r="E55" i="3"/>
  <c r="E43" i="3"/>
  <c r="E31" i="3"/>
  <c r="E19" i="3"/>
  <c r="E121" i="3"/>
  <c r="E150" i="3"/>
  <c r="E138" i="3"/>
  <c r="F138" i="3" s="1"/>
  <c r="E126" i="3"/>
  <c r="E114" i="3"/>
  <c r="E102" i="3"/>
  <c r="F102" i="3" s="1"/>
  <c r="E90" i="3"/>
  <c r="E78" i="3"/>
  <c r="E66" i="3"/>
  <c r="E54" i="3"/>
  <c r="E42" i="3"/>
  <c r="E30" i="3"/>
  <c r="E18" i="3"/>
  <c r="E74" i="3"/>
  <c r="E161" i="3"/>
  <c r="E149" i="3"/>
  <c r="E137" i="3"/>
  <c r="E125" i="3"/>
  <c r="E113" i="3"/>
  <c r="E101" i="3"/>
  <c r="E89" i="3"/>
  <c r="E77" i="3"/>
  <c r="E65" i="3"/>
  <c r="E53" i="3"/>
  <c r="E41" i="3"/>
  <c r="E29" i="3"/>
  <c r="E17" i="3"/>
  <c r="E73" i="3"/>
  <c r="E160" i="3"/>
  <c r="E148" i="3"/>
  <c r="E136" i="3"/>
  <c r="E124" i="3"/>
  <c r="E112" i="3"/>
  <c r="E100" i="3"/>
  <c r="E88" i="3"/>
  <c r="E76" i="3"/>
  <c r="E64" i="3"/>
  <c r="E52" i="3"/>
  <c r="E40" i="3"/>
  <c r="E28" i="3"/>
  <c r="E16" i="3"/>
  <c r="E159" i="3"/>
  <c r="E147" i="3"/>
  <c r="E135" i="3"/>
  <c r="E123" i="3"/>
  <c r="F123" i="3" s="1"/>
  <c r="E111" i="3"/>
  <c r="E99" i="3"/>
  <c r="E87" i="3"/>
  <c r="E75" i="3"/>
  <c r="E63" i="3"/>
  <c r="E51" i="3"/>
  <c r="E39" i="3"/>
  <c r="E27" i="3"/>
  <c r="E146" i="3"/>
  <c r="E110" i="3"/>
  <c r="F110" i="3" s="1"/>
  <c r="E98" i="3"/>
  <c r="E86" i="3"/>
  <c r="E26" i="3"/>
  <c r="E14" i="3"/>
  <c r="E61" i="3"/>
  <c r="E145" i="3"/>
  <c r="E109" i="3"/>
  <c r="E97" i="3"/>
  <c r="E85" i="3"/>
  <c r="E37" i="3"/>
  <c r="E25" i="3"/>
  <c r="E144" i="3"/>
  <c r="E132" i="3"/>
  <c r="E120" i="3"/>
  <c r="E108" i="3"/>
  <c r="E96" i="3"/>
  <c r="E84" i="3"/>
  <c r="E60" i="3"/>
  <c r="E48" i="3"/>
  <c r="E36" i="3"/>
  <c r="E24" i="3"/>
  <c r="E23" i="3"/>
  <c r="E22" i="3"/>
  <c r="G123" i="3" l="1"/>
  <c r="J123" i="3"/>
  <c r="G110" i="3"/>
  <c r="J110" i="3"/>
  <c r="G102" i="3"/>
  <c r="J102" i="3"/>
  <c r="G133" i="3"/>
  <c r="J133" i="3"/>
  <c r="G134" i="3"/>
  <c r="J134" i="3"/>
  <c r="G138" i="3"/>
  <c r="J138" i="3"/>
  <c r="G122" i="3"/>
  <c r="J122" i="3"/>
  <c r="G162" i="3"/>
  <c r="J162" i="3"/>
  <c r="H22" i="3"/>
  <c r="I22" i="3" s="1"/>
  <c r="F22" i="3"/>
  <c r="H84" i="3"/>
  <c r="I84" i="3" s="1"/>
  <c r="F84" i="3"/>
  <c r="H25" i="3"/>
  <c r="I25" i="3" s="1"/>
  <c r="F25" i="3"/>
  <c r="H61" i="3"/>
  <c r="I61" i="3" s="1"/>
  <c r="F61" i="3"/>
  <c r="H146" i="3"/>
  <c r="I146" i="3" s="1"/>
  <c r="F146" i="3"/>
  <c r="H87" i="3"/>
  <c r="I87" i="3" s="1"/>
  <c r="F87" i="3"/>
  <c r="H159" i="3"/>
  <c r="I159" i="3" s="1"/>
  <c r="F159" i="3"/>
  <c r="H76" i="3"/>
  <c r="I76" i="3" s="1"/>
  <c r="F76" i="3"/>
  <c r="H148" i="3"/>
  <c r="I148" i="3" s="1"/>
  <c r="F148" i="3"/>
  <c r="H53" i="3"/>
  <c r="I53" i="3" s="1"/>
  <c r="F53" i="3"/>
  <c r="H125" i="3"/>
  <c r="I125" i="3" s="1"/>
  <c r="F125" i="3"/>
  <c r="H30" i="3"/>
  <c r="I30" i="3" s="1"/>
  <c r="F30" i="3"/>
  <c r="H19" i="3"/>
  <c r="I19" i="3" s="1"/>
  <c r="F19" i="3"/>
  <c r="H103" i="3"/>
  <c r="I103" i="3" s="1"/>
  <c r="F103" i="3"/>
  <c r="H32" i="3"/>
  <c r="I32" i="3" s="1"/>
  <c r="F32" i="3"/>
  <c r="H152" i="3"/>
  <c r="I152" i="3" s="1"/>
  <c r="F152" i="3"/>
  <c r="H81" i="3"/>
  <c r="I81" i="3" s="1"/>
  <c r="F81" i="3"/>
  <c r="H127" i="3"/>
  <c r="I127" i="3" s="1"/>
  <c r="F127" i="3"/>
  <c r="H93" i="3"/>
  <c r="I93" i="3" s="1"/>
  <c r="F93" i="3"/>
  <c r="H94" i="3"/>
  <c r="I94" i="3" s="1"/>
  <c r="F94" i="3"/>
  <c r="H35" i="3"/>
  <c r="I35" i="3" s="1"/>
  <c r="F35" i="3"/>
  <c r="H107" i="3"/>
  <c r="I107" i="3" s="1"/>
  <c r="F107" i="3"/>
  <c r="H38" i="3"/>
  <c r="I38" i="3" s="1"/>
  <c r="F38" i="3"/>
  <c r="H23" i="3"/>
  <c r="I23" i="3" s="1"/>
  <c r="F23" i="3"/>
  <c r="H96" i="3"/>
  <c r="I96" i="3" s="1"/>
  <c r="F96" i="3"/>
  <c r="H37" i="3"/>
  <c r="I37" i="3" s="1"/>
  <c r="F37" i="3"/>
  <c r="H27" i="3"/>
  <c r="I27" i="3" s="1"/>
  <c r="F27" i="3"/>
  <c r="H99" i="3"/>
  <c r="I99" i="3" s="1"/>
  <c r="F99" i="3"/>
  <c r="H16" i="3"/>
  <c r="I16" i="3" s="1"/>
  <c r="F16" i="3"/>
  <c r="H88" i="3"/>
  <c r="I88" i="3" s="1"/>
  <c r="F88" i="3"/>
  <c r="H160" i="3"/>
  <c r="I160" i="3" s="1"/>
  <c r="F160" i="3"/>
  <c r="H65" i="3"/>
  <c r="I65" i="3" s="1"/>
  <c r="F65" i="3"/>
  <c r="H137" i="3"/>
  <c r="I137" i="3" s="1"/>
  <c r="F137" i="3"/>
  <c r="H42" i="3"/>
  <c r="I42" i="3" s="1"/>
  <c r="F42" i="3"/>
  <c r="H114" i="3"/>
  <c r="I114" i="3" s="1"/>
  <c r="F114" i="3"/>
  <c r="H31" i="3"/>
  <c r="I31" i="3" s="1"/>
  <c r="F31" i="3"/>
  <c r="H115" i="3"/>
  <c r="I115" i="3" s="1"/>
  <c r="F115" i="3"/>
  <c r="H56" i="3"/>
  <c r="I56" i="3" s="1"/>
  <c r="F56" i="3"/>
  <c r="H105" i="3"/>
  <c r="I105" i="3" s="1"/>
  <c r="F105" i="3"/>
  <c r="H116" i="3"/>
  <c r="I116" i="3" s="1"/>
  <c r="F116" i="3"/>
  <c r="H163" i="3"/>
  <c r="I163" i="3" s="1"/>
  <c r="F163" i="3"/>
  <c r="H129" i="3"/>
  <c r="I129" i="3" s="1"/>
  <c r="F129" i="3"/>
  <c r="H106" i="3"/>
  <c r="I106" i="3" s="1"/>
  <c r="F106" i="3"/>
  <c r="H47" i="3"/>
  <c r="I47" i="3" s="1"/>
  <c r="F47" i="3"/>
  <c r="H119" i="3"/>
  <c r="I119" i="3" s="1"/>
  <c r="F119" i="3"/>
  <c r="H50" i="3"/>
  <c r="I50" i="3" s="1"/>
  <c r="F50" i="3"/>
  <c r="H85" i="3"/>
  <c r="I85" i="3" s="1"/>
  <c r="F85" i="3"/>
  <c r="H126" i="3"/>
  <c r="I126" i="3" s="1"/>
  <c r="F126" i="3"/>
  <c r="H59" i="3"/>
  <c r="I59" i="3" s="1"/>
  <c r="F59" i="3"/>
  <c r="H143" i="3"/>
  <c r="I143" i="3" s="1"/>
  <c r="F143" i="3"/>
  <c r="H36" i="3"/>
  <c r="I36" i="3" s="1"/>
  <c r="F36" i="3"/>
  <c r="H120" i="3"/>
  <c r="I120" i="3" s="1"/>
  <c r="F120" i="3"/>
  <c r="H97" i="3"/>
  <c r="I97" i="3" s="1"/>
  <c r="F97" i="3"/>
  <c r="H86" i="3"/>
  <c r="I86" i="3" s="1"/>
  <c r="F86" i="3"/>
  <c r="H51" i="3"/>
  <c r="I51" i="3" s="1"/>
  <c r="F51" i="3"/>
  <c r="H40" i="3"/>
  <c r="I40" i="3" s="1"/>
  <c r="F40" i="3"/>
  <c r="H112" i="3"/>
  <c r="I112" i="3" s="1"/>
  <c r="F112" i="3"/>
  <c r="H17" i="3"/>
  <c r="I17" i="3" s="1"/>
  <c r="F17" i="3"/>
  <c r="H89" i="3"/>
  <c r="I89" i="3" s="1"/>
  <c r="F89" i="3"/>
  <c r="H161" i="3"/>
  <c r="I161" i="3" s="1"/>
  <c r="F161" i="3"/>
  <c r="H66" i="3"/>
  <c r="I66" i="3" s="1"/>
  <c r="F66" i="3"/>
  <c r="H55" i="3"/>
  <c r="I55" i="3" s="1"/>
  <c r="F55" i="3"/>
  <c r="H151" i="3"/>
  <c r="I151" i="3" s="1"/>
  <c r="F151" i="3"/>
  <c r="H92" i="3"/>
  <c r="I92" i="3" s="1"/>
  <c r="F92" i="3"/>
  <c r="H45" i="3"/>
  <c r="I45" i="3" s="1"/>
  <c r="F45" i="3"/>
  <c r="H141" i="3"/>
  <c r="I141" i="3" s="1"/>
  <c r="F141" i="3"/>
  <c r="H72" i="3"/>
  <c r="I72" i="3" s="1"/>
  <c r="F72" i="3"/>
  <c r="H80" i="3"/>
  <c r="I80" i="3" s="1"/>
  <c r="F80" i="3"/>
  <c r="H58" i="3"/>
  <c r="I58" i="3" s="1"/>
  <c r="F58" i="3"/>
  <c r="H130" i="3"/>
  <c r="I130" i="3" s="1"/>
  <c r="F130" i="3"/>
  <c r="H71" i="3"/>
  <c r="I71" i="3" s="1"/>
  <c r="F71" i="3"/>
  <c r="H155" i="3"/>
  <c r="I155" i="3" s="1"/>
  <c r="F155" i="3"/>
  <c r="H158" i="3"/>
  <c r="I158" i="3" s="1"/>
  <c r="F158" i="3"/>
  <c r="H48" i="3"/>
  <c r="I48" i="3" s="1"/>
  <c r="F48" i="3"/>
  <c r="H132" i="3"/>
  <c r="I132" i="3" s="1"/>
  <c r="F132" i="3"/>
  <c r="H109" i="3"/>
  <c r="I109" i="3" s="1"/>
  <c r="F109" i="3"/>
  <c r="H98" i="3"/>
  <c r="I98" i="3" s="1"/>
  <c r="F98" i="3"/>
  <c r="H63" i="3"/>
  <c r="I63" i="3" s="1"/>
  <c r="F63" i="3"/>
  <c r="H135" i="3"/>
  <c r="I135" i="3" s="1"/>
  <c r="F135" i="3"/>
  <c r="H52" i="3"/>
  <c r="I52" i="3" s="1"/>
  <c r="F52" i="3"/>
  <c r="H124" i="3"/>
  <c r="I124" i="3" s="1"/>
  <c r="F124" i="3"/>
  <c r="H29" i="3"/>
  <c r="I29" i="3" s="1"/>
  <c r="F29" i="3"/>
  <c r="H101" i="3"/>
  <c r="I101" i="3" s="1"/>
  <c r="F101" i="3"/>
  <c r="H74" i="3"/>
  <c r="I74" i="3" s="1"/>
  <c r="F74" i="3"/>
  <c r="H78" i="3"/>
  <c r="I78" i="3" s="1"/>
  <c r="F78" i="3"/>
  <c r="H150" i="3"/>
  <c r="I150" i="3" s="1"/>
  <c r="F150" i="3"/>
  <c r="H67" i="3"/>
  <c r="I67" i="3" s="1"/>
  <c r="F67" i="3"/>
  <c r="H104" i="3"/>
  <c r="I104" i="3" s="1"/>
  <c r="F104" i="3"/>
  <c r="H57" i="3"/>
  <c r="I57" i="3" s="1"/>
  <c r="F57" i="3"/>
  <c r="H153" i="3"/>
  <c r="I153" i="3" s="1"/>
  <c r="F153" i="3"/>
  <c r="H128" i="3"/>
  <c r="I128" i="3" s="1"/>
  <c r="F128" i="3"/>
  <c r="H70" i="3"/>
  <c r="I70" i="3" s="1"/>
  <c r="F70" i="3"/>
  <c r="H142" i="3"/>
  <c r="I142" i="3" s="1"/>
  <c r="F142" i="3"/>
  <c r="H83" i="3"/>
  <c r="I83" i="3" s="1"/>
  <c r="F83" i="3"/>
  <c r="H156" i="3"/>
  <c r="I156" i="3" s="1"/>
  <c r="F156" i="3"/>
  <c r="H157" i="3"/>
  <c r="I157" i="3" s="1"/>
  <c r="F157" i="3"/>
  <c r="H60" i="3"/>
  <c r="I60" i="3" s="1"/>
  <c r="F60" i="3"/>
  <c r="H144" i="3"/>
  <c r="I144" i="3" s="1"/>
  <c r="F144" i="3"/>
  <c r="H145" i="3"/>
  <c r="I145" i="3" s="1"/>
  <c r="F145" i="3"/>
  <c r="H75" i="3"/>
  <c r="I75" i="3" s="1"/>
  <c r="F75" i="3"/>
  <c r="H147" i="3"/>
  <c r="I147" i="3" s="1"/>
  <c r="F147" i="3"/>
  <c r="H64" i="3"/>
  <c r="I64" i="3" s="1"/>
  <c r="F64" i="3"/>
  <c r="H136" i="3"/>
  <c r="I136" i="3" s="1"/>
  <c r="F136" i="3"/>
  <c r="H41" i="3"/>
  <c r="I41" i="3" s="1"/>
  <c r="F41" i="3"/>
  <c r="H113" i="3"/>
  <c r="I113" i="3" s="1"/>
  <c r="F113" i="3"/>
  <c r="H18" i="3"/>
  <c r="I18" i="3" s="1"/>
  <c r="F18" i="3"/>
  <c r="H90" i="3"/>
  <c r="I90" i="3" s="1"/>
  <c r="F90" i="3"/>
  <c r="H121" i="3"/>
  <c r="I121" i="3" s="1"/>
  <c r="F121" i="3"/>
  <c r="H91" i="3"/>
  <c r="I91" i="3" s="1"/>
  <c r="F91" i="3"/>
  <c r="H20" i="3"/>
  <c r="I20" i="3" s="1"/>
  <c r="F20" i="3"/>
  <c r="H140" i="3"/>
  <c r="I140" i="3" s="1"/>
  <c r="F140" i="3"/>
  <c r="H69" i="3"/>
  <c r="I69" i="3" s="1"/>
  <c r="F69" i="3"/>
  <c r="H46" i="3"/>
  <c r="I46" i="3" s="1"/>
  <c r="F46" i="3"/>
  <c r="H79" i="3"/>
  <c r="I79" i="3" s="1"/>
  <c r="F79" i="3"/>
  <c r="H33" i="3"/>
  <c r="I33" i="3" s="1"/>
  <c r="F33" i="3"/>
  <c r="H82" i="3"/>
  <c r="I82" i="3" s="1"/>
  <c r="F82" i="3"/>
  <c r="H154" i="3"/>
  <c r="I154" i="3" s="1"/>
  <c r="F154" i="3"/>
  <c r="H95" i="3"/>
  <c r="I95" i="3" s="1"/>
  <c r="F95" i="3"/>
  <c r="H49" i="3"/>
  <c r="I49" i="3" s="1"/>
  <c r="F49" i="3"/>
  <c r="H62" i="3"/>
  <c r="I62" i="3" s="1"/>
  <c r="F62" i="3"/>
  <c r="H24" i="3"/>
  <c r="I24" i="3" s="1"/>
  <c r="F24" i="3"/>
  <c r="H108" i="3"/>
  <c r="I108" i="3" s="1"/>
  <c r="F108" i="3"/>
  <c r="H26" i="3"/>
  <c r="I26" i="3" s="1"/>
  <c r="F26" i="3"/>
  <c r="H39" i="3"/>
  <c r="I39" i="3" s="1"/>
  <c r="F39" i="3"/>
  <c r="H111" i="3"/>
  <c r="I111" i="3" s="1"/>
  <c r="F111" i="3"/>
  <c r="H28" i="3"/>
  <c r="I28" i="3" s="1"/>
  <c r="F28" i="3"/>
  <c r="H100" i="3"/>
  <c r="I100" i="3" s="1"/>
  <c r="F100" i="3"/>
  <c r="H73" i="3"/>
  <c r="I73" i="3" s="1"/>
  <c r="F73" i="3"/>
  <c r="H77" i="3"/>
  <c r="I77" i="3" s="1"/>
  <c r="F77" i="3"/>
  <c r="H149" i="3"/>
  <c r="I149" i="3" s="1"/>
  <c r="F149" i="3"/>
  <c r="H54" i="3"/>
  <c r="I54" i="3" s="1"/>
  <c r="F54" i="3"/>
  <c r="H43" i="3"/>
  <c r="I43" i="3" s="1"/>
  <c r="F43" i="3"/>
  <c r="H139" i="3"/>
  <c r="I139" i="3" s="1"/>
  <c r="F139" i="3"/>
  <c r="H68" i="3"/>
  <c r="I68" i="3" s="1"/>
  <c r="F68" i="3"/>
  <c r="H21" i="3"/>
  <c r="I21" i="3" s="1"/>
  <c r="F21" i="3"/>
  <c r="H117" i="3"/>
  <c r="I117" i="3" s="1"/>
  <c r="F117" i="3"/>
  <c r="H131" i="3"/>
  <c r="I131" i="3" s="1"/>
  <c r="F131" i="3"/>
  <c r="H44" i="3"/>
  <c r="I44" i="3" s="1"/>
  <c r="F44" i="3"/>
  <c r="H34" i="3"/>
  <c r="I34" i="3" s="1"/>
  <c r="F34" i="3"/>
  <c r="H118" i="3"/>
  <c r="I118" i="3" s="1"/>
  <c r="F118" i="3"/>
  <c r="H15" i="3"/>
  <c r="I15" i="3" s="1"/>
  <c r="F15" i="3"/>
  <c r="H14" i="3"/>
  <c r="F14" i="3"/>
  <c r="G14" i="3" s="1"/>
  <c r="H134" i="3"/>
  <c r="I134" i="3" s="1"/>
  <c r="H138" i="3"/>
  <c r="I138" i="3" s="1"/>
  <c r="H122" i="3"/>
  <c r="I122" i="3" s="1"/>
  <c r="H162" i="3"/>
  <c r="I162" i="3" s="1"/>
  <c r="H102" i="3"/>
  <c r="I102" i="3" s="1"/>
  <c r="H133" i="3"/>
  <c r="I133" i="3" s="1"/>
  <c r="H123" i="3"/>
  <c r="I123" i="3" s="1"/>
  <c r="H110" i="3"/>
  <c r="I110" i="3" s="1"/>
  <c r="I14" i="3" l="1"/>
  <c r="J14" i="3"/>
  <c r="G15" i="3"/>
  <c r="J15" i="3"/>
  <c r="G21" i="3"/>
  <c r="J21" i="3"/>
  <c r="G77" i="3"/>
  <c r="J77" i="3"/>
  <c r="G26" i="3"/>
  <c r="J26" i="3"/>
  <c r="G154" i="3"/>
  <c r="J154" i="3"/>
  <c r="G140" i="3"/>
  <c r="J140" i="3"/>
  <c r="G113" i="3"/>
  <c r="J113" i="3"/>
  <c r="G145" i="3"/>
  <c r="J145" i="3"/>
  <c r="G142" i="3"/>
  <c r="J142" i="3"/>
  <c r="G67" i="3"/>
  <c r="J67" i="3"/>
  <c r="G124" i="3"/>
  <c r="J124" i="3"/>
  <c r="G132" i="3"/>
  <c r="J132" i="3"/>
  <c r="G58" i="3"/>
  <c r="J58" i="3"/>
  <c r="G151" i="3"/>
  <c r="J151" i="3"/>
  <c r="G112" i="3"/>
  <c r="J112" i="3"/>
  <c r="G36" i="3"/>
  <c r="J36" i="3"/>
  <c r="G119" i="3"/>
  <c r="J119" i="3"/>
  <c r="G105" i="3"/>
  <c r="J105" i="3"/>
  <c r="G137" i="3"/>
  <c r="J137" i="3"/>
  <c r="G27" i="3"/>
  <c r="J27" i="3"/>
  <c r="G35" i="3"/>
  <c r="J35" i="3"/>
  <c r="G32" i="3"/>
  <c r="J32" i="3"/>
  <c r="G148" i="3"/>
  <c r="J148" i="3"/>
  <c r="G25" i="3"/>
  <c r="J25" i="3"/>
  <c r="G118" i="3"/>
  <c r="J118" i="3"/>
  <c r="G68" i="3"/>
  <c r="J68" i="3"/>
  <c r="G73" i="3"/>
  <c r="J73" i="3"/>
  <c r="G108" i="3"/>
  <c r="J108" i="3"/>
  <c r="G82" i="3"/>
  <c r="J82" i="3"/>
  <c r="G20" i="3"/>
  <c r="J20" i="3"/>
  <c r="G41" i="3"/>
  <c r="J41" i="3"/>
  <c r="G144" i="3"/>
  <c r="J144" i="3"/>
  <c r="G70" i="3"/>
  <c r="J70" i="3"/>
  <c r="G150" i="3"/>
  <c r="J150" i="3"/>
  <c r="G52" i="3"/>
  <c r="J52" i="3"/>
  <c r="G48" i="3"/>
  <c r="J48" i="3"/>
  <c r="G80" i="3"/>
  <c r="J80" i="3"/>
  <c r="G55" i="3"/>
  <c r="J55" i="3"/>
  <c r="G40" i="3"/>
  <c r="J40" i="3"/>
  <c r="G143" i="3"/>
  <c r="J143" i="3"/>
  <c r="G47" i="3"/>
  <c r="J47" i="3"/>
  <c r="G56" i="3"/>
  <c r="J56" i="3"/>
  <c r="G65" i="3"/>
  <c r="J65" i="3"/>
  <c r="G37" i="3"/>
  <c r="J37" i="3"/>
  <c r="G94" i="3"/>
  <c r="J94" i="3"/>
  <c r="G103" i="3"/>
  <c r="J103" i="3"/>
  <c r="G76" i="3"/>
  <c r="J76" i="3"/>
  <c r="G84" i="3"/>
  <c r="J84" i="3"/>
  <c r="G34" i="3"/>
  <c r="J34" i="3"/>
  <c r="G139" i="3"/>
  <c r="J139" i="3"/>
  <c r="G100" i="3"/>
  <c r="J100" i="3"/>
  <c r="G24" i="3"/>
  <c r="J24" i="3"/>
  <c r="G33" i="3"/>
  <c r="J33" i="3"/>
  <c r="G91" i="3"/>
  <c r="J91" i="3"/>
  <c r="G136" i="3"/>
  <c r="J136" i="3"/>
  <c r="G60" i="3"/>
  <c r="J60" i="3"/>
  <c r="G128" i="3"/>
  <c r="J128" i="3"/>
  <c r="G78" i="3"/>
  <c r="J78" i="3"/>
  <c r="G135" i="3"/>
  <c r="J135" i="3"/>
  <c r="G158" i="3"/>
  <c r="J158" i="3"/>
  <c r="G72" i="3"/>
  <c r="J72" i="3"/>
  <c r="G66" i="3"/>
  <c r="J66" i="3"/>
  <c r="G51" i="3"/>
  <c r="J51" i="3"/>
  <c r="G59" i="3"/>
  <c r="J59" i="3"/>
  <c r="G106" i="3"/>
  <c r="J106" i="3"/>
  <c r="G115" i="3"/>
  <c r="J115" i="3"/>
  <c r="G160" i="3"/>
  <c r="J160" i="3"/>
  <c r="G96" i="3"/>
  <c r="J96" i="3"/>
  <c r="G93" i="3"/>
  <c r="J93" i="3"/>
  <c r="G19" i="3"/>
  <c r="J19" i="3"/>
  <c r="G159" i="3"/>
  <c r="J159" i="3"/>
  <c r="G22" i="3"/>
  <c r="J22" i="3"/>
  <c r="G44" i="3"/>
  <c r="J44" i="3"/>
  <c r="G43" i="3"/>
  <c r="J43" i="3"/>
  <c r="G28" i="3"/>
  <c r="J28" i="3"/>
  <c r="G62" i="3"/>
  <c r="J62" i="3"/>
  <c r="G79" i="3"/>
  <c r="J79" i="3"/>
  <c r="G121" i="3"/>
  <c r="J121" i="3"/>
  <c r="G64" i="3"/>
  <c r="J64" i="3"/>
  <c r="G157" i="3"/>
  <c r="J157" i="3"/>
  <c r="G153" i="3"/>
  <c r="J153" i="3"/>
  <c r="G74" i="3"/>
  <c r="J74" i="3"/>
  <c r="G63" i="3"/>
  <c r="J63" i="3"/>
  <c r="G155" i="3"/>
  <c r="J155" i="3"/>
  <c r="G141" i="3"/>
  <c r="J141" i="3"/>
  <c r="G161" i="3"/>
  <c r="J161" i="3"/>
  <c r="G86" i="3"/>
  <c r="J86" i="3"/>
  <c r="G126" i="3"/>
  <c r="J126" i="3"/>
  <c r="G129" i="3"/>
  <c r="J129" i="3"/>
  <c r="G31" i="3"/>
  <c r="J31" i="3"/>
  <c r="G88" i="3"/>
  <c r="J88" i="3"/>
  <c r="G23" i="3"/>
  <c r="J23" i="3"/>
  <c r="G127" i="3"/>
  <c r="J127" i="3"/>
  <c r="G30" i="3"/>
  <c r="J30" i="3"/>
  <c r="G87" i="3"/>
  <c r="J87" i="3"/>
  <c r="G131" i="3"/>
  <c r="J131" i="3"/>
  <c r="G54" i="3"/>
  <c r="J54" i="3"/>
  <c r="G111" i="3"/>
  <c r="J111" i="3"/>
  <c r="G49" i="3"/>
  <c r="J49" i="3"/>
  <c r="G46" i="3"/>
  <c r="J46" i="3"/>
  <c r="G90" i="3"/>
  <c r="J90" i="3"/>
  <c r="G147" i="3"/>
  <c r="J147" i="3"/>
  <c r="G156" i="3"/>
  <c r="J156" i="3"/>
  <c r="G57" i="3"/>
  <c r="J57" i="3"/>
  <c r="G101" i="3"/>
  <c r="J101" i="3"/>
  <c r="G98" i="3"/>
  <c r="J98" i="3"/>
  <c r="G71" i="3"/>
  <c r="J71" i="3"/>
  <c r="G45" i="3"/>
  <c r="J45" i="3"/>
  <c r="G89" i="3"/>
  <c r="J89" i="3"/>
  <c r="G97" i="3"/>
  <c r="J97" i="3"/>
  <c r="G85" i="3"/>
  <c r="J85" i="3"/>
  <c r="G163" i="3"/>
  <c r="J163" i="3"/>
  <c r="G114" i="3"/>
  <c r="J114" i="3"/>
  <c r="G16" i="3"/>
  <c r="J16" i="3"/>
  <c r="G38" i="3"/>
  <c r="J38" i="3"/>
  <c r="G81" i="3"/>
  <c r="J81" i="3"/>
  <c r="G125" i="3"/>
  <c r="J125" i="3"/>
  <c r="G146" i="3"/>
  <c r="J146" i="3"/>
  <c r="G117" i="3"/>
  <c r="J117" i="3"/>
  <c r="G149" i="3"/>
  <c r="J149" i="3"/>
  <c r="G39" i="3"/>
  <c r="J39" i="3"/>
  <c r="G95" i="3"/>
  <c r="J95" i="3"/>
  <c r="G69" i="3"/>
  <c r="J69" i="3"/>
  <c r="G18" i="3"/>
  <c r="J18" i="3"/>
  <c r="G75" i="3"/>
  <c r="J75" i="3"/>
  <c r="G83" i="3"/>
  <c r="J83" i="3"/>
  <c r="G104" i="3"/>
  <c r="J104" i="3"/>
  <c r="G29" i="3"/>
  <c r="J29" i="3"/>
  <c r="G109" i="3"/>
  <c r="J109" i="3"/>
  <c r="G130" i="3"/>
  <c r="J130" i="3"/>
  <c r="G92" i="3"/>
  <c r="J92" i="3"/>
  <c r="G17" i="3"/>
  <c r="J17" i="3"/>
  <c r="G120" i="3"/>
  <c r="J120" i="3"/>
  <c r="G50" i="3"/>
  <c r="J50" i="3"/>
  <c r="G116" i="3"/>
  <c r="J116" i="3"/>
  <c r="G42" i="3"/>
  <c r="J42" i="3"/>
  <c r="G99" i="3"/>
  <c r="J99" i="3"/>
  <c r="G107" i="3"/>
  <c r="J107" i="3"/>
  <c r="G152" i="3"/>
  <c r="J152" i="3"/>
  <c r="G53" i="3"/>
  <c r="J53" i="3"/>
  <c r="G61" i="3"/>
  <c r="J61" i="3"/>
</calcChain>
</file>

<file path=xl/sharedStrings.xml><?xml version="1.0" encoding="utf-8"?>
<sst xmlns="http://schemas.openxmlformats.org/spreadsheetml/2006/main" count="48" uniqueCount="47">
  <si>
    <t>enkele afstand</t>
  </si>
  <si>
    <t>tussenkomst</t>
  </si>
  <si>
    <t>maand</t>
  </si>
  <si>
    <t>vergoeding is gebaseerd op op % standaard maandabonnement NMBS</t>
  </si>
  <si>
    <t>voor de periode van februari tot en met januari van het volgende jaar</t>
  </si>
  <si>
    <t xml:space="preserve"># dagen zijn weekdagen / maand </t>
  </si>
  <si>
    <t>tool is dus enkel te gebruiken voor 5-daagse werkweek</t>
  </si>
  <si>
    <t>disclaimer:</t>
  </si>
  <si>
    <t>deze tool wordt door Sociare aangeboden aan haar leden</t>
  </si>
  <si>
    <t>gebruik onder verantwoordelijkheid van de gebruiker</t>
  </si>
  <si>
    <r>
      <t xml:space="preserve">PARITAIR COMITE </t>
    </r>
    <r>
      <rPr>
        <b/>
        <u/>
        <sz val="16"/>
        <color theme="1"/>
        <rFont val="Calibri"/>
        <family val="2"/>
        <scheme val="minor"/>
      </rPr>
      <t>329.01</t>
    </r>
  </si>
  <si>
    <t>5-daagse werkweek</t>
  </si>
  <si>
    <t xml:space="preserve">Respectering max 20% </t>
  </si>
  <si>
    <t>Respectering max +0,10 €</t>
  </si>
  <si>
    <t>Maand</t>
  </si>
  <si>
    <r>
      <t xml:space="preserve">PERIODE </t>
    </r>
    <r>
      <rPr>
        <u/>
        <sz val="16"/>
        <color theme="1"/>
        <rFont val="Calibri"/>
        <family val="2"/>
        <scheme val="minor"/>
      </rPr>
      <t>01/05/2026 - 31/07/2026</t>
    </r>
    <r>
      <rPr>
        <sz val="16"/>
        <color theme="1"/>
        <rFont val="Calibri"/>
        <family val="2"/>
        <scheme val="minor"/>
      </rPr>
      <t xml:space="preserve"> </t>
    </r>
  </si>
  <si>
    <t># dagen met auto naar werk</t>
  </si>
  <si>
    <t>Tussenkomst woon-werk in maand</t>
  </si>
  <si>
    <t>Samenvattend</t>
  </si>
  <si>
    <t>April</t>
  </si>
  <si>
    <t># werkdagen</t>
  </si>
  <si>
    <t>In deze simulatie gebruiken we de minimum verplichte woon-werkverplaatsing in het paritair comité.</t>
  </si>
  <si>
    <t>maand-bedrag</t>
  </si>
  <si>
    <r>
      <t xml:space="preserve">afstand woon-werk </t>
    </r>
    <r>
      <rPr>
        <b/>
        <sz val="11"/>
        <color theme="1"/>
        <rFont val="Calibri"/>
        <family val="2"/>
        <scheme val="minor"/>
      </rPr>
      <t>enkel</t>
    </r>
  </si>
  <si>
    <t>Percentage op ref.bedrag</t>
  </si>
  <si>
    <t>Toeslag + ref.bedrag</t>
  </si>
  <si>
    <t>Ref.bedrag (€/km)</t>
  </si>
  <si>
    <t xml:space="preserve">Wanneer je als organisatie zelf een andere (hogere) tussenkomst voorziet moet je zelf aftoetsing doen op basis </t>
  </si>
  <si>
    <t>van de organisatie-gegevens.</t>
  </si>
  <si>
    <t xml:space="preserve">In de simulatie werd maand april '26 gebruikt (cfr wet), maar dit is identiek voor maanden mei-juni-juli '26 </t>
  </si>
  <si>
    <t>met correct aantal weekdagen van de maand).</t>
  </si>
  <si>
    <t>Er is geen verplichting om als werkgever dit brandstof-supplement toe te passen.</t>
  </si>
  <si>
    <t xml:space="preserve">Dit mogelijk brandstof-supplement voor woon-werkverkeer staat los van aangekondigde maatregelen voor </t>
  </si>
  <si>
    <t>tijdelijke verhoging dienstverplaatsingen.</t>
  </si>
  <si>
    <t>Maximale toeslag (€/km)</t>
  </si>
  <si>
    <t xml:space="preserve">Voor alle andere (enkele) afstanden kan maximaal de 20% verhoging worden toegekend. </t>
  </si>
  <si>
    <t>Bij eventuele toepassing is het ook niet nodig om het maximum toelaatbare supplement te gebruiken.</t>
  </si>
  <si>
    <t xml:space="preserve">Enkel voor de enkele afstand van 1 km kan het maximale bedrag van 0,10 € bijkomend worden toegekend. </t>
  </si>
  <si>
    <t>vergoedingen bij langere reisweg in verhouding lager liggen, wat geen marge betekent.</t>
  </si>
  <si>
    <t>Op langere enkele afstanden is er beperkter supplement dat kan worden toegekend. Dit komt omdat de</t>
  </si>
  <si>
    <t xml:space="preserve">We zien in de wet ook geen verbod om het tijdelijke supplement enkel toe te passen voor bijvoorbeeld </t>
  </si>
  <si>
    <t>maximumafstand én minimumafstand.</t>
  </si>
  <si>
    <t>SIMULATIE TUSSENKOMST WOON-WERK IFV MAX BRANDSTOFTOESLAG</t>
  </si>
  <si>
    <t>per km (refertevergoeding).</t>
  </si>
  <si>
    <t>tabellen van NMBS en voorziet in een maandbedrag, ifv de enkele afstand, moeten omrekenen naar een bedrag</t>
  </si>
  <si>
    <t>huidige vergoeding/km. Dit maakt dat we eerst onze klassieke minimale woon-werkvergoeding, die gelinkt is aan</t>
  </si>
  <si>
    <t>De brandstoftoeslag moet voldoen aan dubbele regel: max +20% en max 0,10 € bijkomende vergoeding 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</si>
</sst>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Palatino Linotype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FD37F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" fontId="0" fillId="0" borderId="0" xfId="0" applyNumberFormat="1"/>
    <xf numFmtId="0" fontId="0" fillId="0" borderId="8" xfId="0" applyBorder="1"/>
    <xf numFmtId="1" fontId="0" fillId="0" borderId="5" xfId="0" applyNumberFormat="1" applyBorder="1"/>
    <xf numFmtId="0" fontId="0" fillId="0" borderId="8" xfId="0" applyBorder="1" applyAlignment="1">
      <alignment horizontal="right"/>
    </xf>
    <xf numFmtId="0" fontId="0" fillId="0" borderId="5" xfId="0" applyBorder="1"/>
    <xf numFmtId="1" fontId="0" fillId="0" borderId="1" xfId="0" applyNumberFormat="1" applyBorder="1" applyAlignment="1">
      <alignment horizontal="right"/>
    </xf>
    <xf numFmtId="1" fontId="2" fillId="2" borderId="1" xfId="1" applyNumberFormat="1" applyFont="1" applyFill="1" applyBorder="1" applyAlignment="1">
      <alignment horizontal="right" vertical="top" wrapText="1"/>
    </xf>
    <xf numFmtId="1" fontId="0" fillId="0" borderId="2" xfId="0" applyNumberFormat="1" applyBorder="1" applyAlignment="1">
      <alignment horizontal="right"/>
    </xf>
    <xf numFmtId="2" fontId="8" fillId="0" borderId="0" xfId="0" applyNumberFormat="1" applyFont="1"/>
    <xf numFmtId="1" fontId="2" fillId="0" borderId="0" xfId="1" applyNumberFormat="1" applyFont="1" applyAlignment="1">
      <alignment horizontal="right" vertical="top" wrapText="1"/>
    </xf>
    <xf numFmtId="0" fontId="0" fillId="4" borderId="0" xfId="0" applyFill="1"/>
    <xf numFmtId="0" fontId="4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4" borderId="0" xfId="0" applyFill="1" applyAlignment="1">
      <alignment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10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0" fillId="4" borderId="6" xfId="0" applyFill="1" applyBorder="1" applyAlignment="1">
      <alignment horizontal="center" wrapText="1"/>
    </xf>
    <xf numFmtId="0" fontId="3" fillId="6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0" fillId="4" borderId="3" xfId="0" applyFill="1" applyBorder="1"/>
    <xf numFmtId="10" fontId="3" fillId="4" borderId="0" xfId="0" applyNumberFormat="1" applyFont="1" applyFill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4" borderId="9" xfId="0" applyFill="1" applyBorder="1"/>
    <xf numFmtId="1" fontId="0" fillId="4" borderId="9" xfId="0" applyNumberFormat="1" applyFill="1" applyBorder="1" applyAlignment="1">
      <alignment vertical="center"/>
    </xf>
    <xf numFmtId="2" fontId="0" fillId="4" borderId="9" xfId="0" applyNumberFormat="1" applyFill="1" applyBorder="1"/>
    <xf numFmtId="164" fontId="0" fillId="4" borderId="10" xfId="0" applyNumberFormat="1" applyFill="1" applyBorder="1"/>
    <xf numFmtId="164" fontId="0" fillId="4" borderId="15" xfId="0" applyNumberForma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vertical="center"/>
    </xf>
    <xf numFmtId="2" fontId="0" fillId="4" borderId="1" xfId="0" applyNumberFormat="1" applyFill="1" applyBorder="1"/>
    <xf numFmtId="164" fontId="0" fillId="4" borderId="4" xfId="0" applyNumberFormat="1" applyFill="1" applyBorder="1"/>
    <xf numFmtId="164" fontId="0" fillId="4" borderId="16" xfId="0" applyNumberFormat="1" applyFill="1" applyBorder="1"/>
    <xf numFmtId="164" fontId="0" fillId="0" borderId="0" xfId="0" applyNumberFormat="1"/>
    <xf numFmtId="0" fontId="0" fillId="0" borderId="7" xfId="0" applyBorder="1"/>
    <xf numFmtId="0" fontId="9" fillId="0" borderId="5" xfId="0" applyFont="1" applyBorder="1"/>
    <xf numFmtId="164" fontId="0" fillId="4" borderId="10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7" borderId="19" xfId="0" applyFill="1" applyBorder="1"/>
    <xf numFmtId="10" fontId="3" fillId="7" borderId="20" xfId="0" applyNumberFormat="1" applyFont="1" applyFill="1" applyBorder="1" applyAlignment="1" applyProtection="1">
      <alignment horizontal="center" vertical="center" wrapText="1"/>
      <protection locked="0"/>
    </xf>
    <xf numFmtId="10" fontId="3" fillId="7" borderId="19" xfId="0" applyNumberFormat="1" applyFont="1" applyFill="1" applyBorder="1" applyAlignment="1">
      <alignment horizontal="center" vertical="center" wrapText="1"/>
    </xf>
    <xf numFmtId="2" fontId="3" fillId="7" borderId="20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9" xfId="0" applyNumberFormat="1" applyFill="1" applyBorder="1"/>
    <xf numFmtId="2" fontId="0" fillId="0" borderId="1" xfId="0" applyNumberFormat="1" applyFill="1" applyBorder="1"/>
    <xf numFmtId="164" fontId="0" fillId="4" borderId="0" xfId="0" applyNumberFormat="1" applyFill="1"/>
    <xf numFmtId="164" fontId="0" fillId="4" borderId="0" xfId="0" applyNumberFormat="1" applyFill="1" applyAlignment="1">
      <alignment horizontal="center" wrapText="1"/>
    </xf>
    <xf numFmtId="164" fontId="0" fillId="5" borderId="14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/>
    <xf numFmtId="164" fontId="0" fillId="0" borderId="16" xfId="0" applyNumberFormat="1" applyFill="1" applyBorder="1"/>
    <xf numFmtId="2" fontId="0" fillId="4" borderId="11" xfId="0" applyNumberFormat="1" applyFill="1" applyBorder="1"/>
    <xf numFmtId="0" fontId="0" fillId="4" borderId="11" xfId="0" applyFill="1" applyBorder="1"/>
    <xf numFmtId="164" fontId="0" fillId="4" borderId="11" xfId="0" applyNumberFormat="1" applyFill="1" applyBorder="1"/>
    <xf numFmtId="2" fontId="0" fillId="4" borderId="0" xfId="0" applyNumberFormat="1" applyFill="1"/>
    <xf numFmtId="0" fontId="0" fillId="4" borderId="0" xfId="0" applyFill="1" applyAlignment="1">
      <alignment horizontal="right"/>
    </xf>
    <xf numFmtId="0" fontId="10" fillId="4" borderId="0" xfId="0" applyFont="1" applyFill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FFFF99"/>
      <color rgb="FFBFD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4</xdr:row>
      <xdr:rowOff>105747</xdr:rowOff>
    </xdr:from>
    <xdr:to>
      <xdr:col>1</xdr:col>
      <xdr:colOff>114300</xdr:colOff>
      <xdr:row>6</xdr:row>
      <xdr:rowOff>85967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B2D7A91-63D5-F29E-A372-2BA847899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991572"/>
          <a:ext cx="1022350" cy="319945"/>
        </a:xfrm>
        <a:prstGeom prst="rect">
          <a:avLst/>
        </a:prstGeom>
      </xdr:spPr>
    </xdr:pic>
    <xdr:clientData/>
  </xdr:twoCellAnchor>
  <xdr:twoCellAnchor>
    <xdr:from>
      <xdr:col>7</xdr:col>
      <xdr:colOff>711200</xdr:colOff>
      <xdr:row>9</xdr:row>
      <xdr:rowOff>63500</xdr:rowOff>
    </xdr:from>
    <xdr:to>
      <xdr:col>8</xdr:col>
      <xdr:colOff>190500</xdr:colOff>
      <xdr:row>10</xdr:row>
      <xdr:rowOff>149226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FF8177AB-6F23-3A37-B121-6E79CE6F942D}"/>
            </a:ext>
          </a:extLst>
        </xdr:cNvPr>
        <xdr:cNvSpPr/>
      </xdr:nvSpPr>
      <xdr:spPr>
        <a:xfrm>
          <a:off x="5302250" y="1892300"/>
          <a:ext cx="279400" cy="419101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7</xdr:col>
      <xdr:colOff>257176</xdr:colOff>
      <xdr:row>5</xdr:row>
      <xdr:rowOff>133350</xdr:rowOff>
    </xdr:from>
    <xdr:to>
      <xdr:col>8</xdr:col>
      <xdr:colOff>676276</xdr:colOff>
      <xdr:row>9</xdr:row>
      <xdr:rowOff>66674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10F4FE21-A735-B286-0175-17A2910E8782}"/>
            </a:ext>
          </a:extLst>
        </xdr:cNvPr>
        <xdr:cNvSpPr txBox="1"/>
      </xdr:nvSpPr>
      <xdr:spPr>
        <a:xfrm>
          <a:off x="4095751" y="1190625"/>
          <a:ext cx="1219200" cy="70484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Simulatie ifv 0,10€ max toeslag      (belastingkr.)</a:t>
          </a:r>
        </a:p>
      </xdr:txBody>
    </xdr:sp>
    <xdr:clientData/>
  </xdr:twoCellAnchor>
  <xdr:twoCellAnchor>
    <xdr:from>
      <xdr:col>6</xdr:col>
      <xdr:colOff>114300</xdr:colOff>
      <xdr:row>9</xdr:row>
      <xdr:rowOff>63500</xdr:rowOff>
    </xdr:from>
    <xdr:to>
      <xdr:col>6</xdr:col>
      <xdr:colOff>387350</xdr:colOff>
      <xdr:row>10</xdr:row>
      <xdr:rowOff>149226</xdr:rowOff>
    </xdr:to>
    <xdr:sp macro="" textlink="">
      <xdr:nvSpPr>
        <xdr:cNvPr id="7" name="Pijl: omlaag 6">
          <a:extLst>
            <a:ext uri="{FF2B5EF4-FFF2-40B4-BE49-F238E27FC236}">
              <a16:creationId xmlns:a16="http://schemas.microsoft.com/office/drawing/2014/main" id="{EA480BAE-68EA-4AAC-A723-9C657AFB3E3B}"/>
            </a:ext>
          </a:extLst>
        </xdr:cNvPr>
        <xdr:cNvSpPr/>
      </xdr:nvSpPr>
      <xdr:spPr>
        <a:xfrm>
          <a:off x="3629025" y="1892300"/>
          <a:ext cx="273050" cy="419101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5</xdr:col>
      <xdr:colOff>314326</xdr:colOff>
      <xdr:row>5</xdr:row>
      <xdr:rowOff>171449</xdr:rowOff>
    </xdr:from>
    <xdr:to>
      <xdr:col>7</xdr:col>
      <xdr:colOff>6350</xdr:colOff>
      <xdr:row>9</xdr:row>
      <xdr:rowOff>66673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42E20ED-74BE-43AA-9C67-B12F13D5BC4B}"/>
            </a:ext>
          </a:extLst>
        </xdr:cNvPr>
        <xdr:cNvSpPr txBox="1"/>
      </xdr:nvSpPr>
      <xdr:spPr>
        <a:xfrm>
          <a:off x="2581276" y="1228724"/>
          <a:ext cx="1263649" cy="66674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Simulatie ifv 20% max toeslag      (belastingkr.)</a:t>
          </a:r>
        </a:p>
      </xdr:txBody>
    </xdr:sp>
    <xdr:clientData/>
  </xdr:twoCellAnchor>
  <xdr:twoCellAnchor>
    <xdr:from>
      <xdr:col>4</xdr:col>
      <xdr:colOff>95250</xdr:colOff>
      <xdr:row>5</xdr:row>
      <xdr:rowOff>57150</xdr:rowOff>
    </xdr:from>
    <xdr:to>
      <xdr:col>5</xdr:col>
      <xdr:colOff>0</xdr:colOff>
      <xdr:row>11</xdr:row>
      <xdr:rowOff>171450</xdr:rowOff>
    </xdr:to>
    <xdr:sp macro="" textlink="">
      <xdr:nvSpPr>
        <xdr:cNvPr id="2" name="Tekstvak 8">
          <a:extLst>
            <a:ext uri="{FF2B5EF4-FFF2-40B4-BE49-F238E27FC236}">
              <a16:creationId xmlns:a16="http://schemas.microsoft.com/office/drawing/2014/main" id="{76ADF028-E23C-4AA7-BBFF-F63ECF25991A}"/>
            </a:ext>
            <a:ext uri="{147F2762-F138-4A5C-976F-8EAC2B608ADB}">
              <a16:predDERef xmlns:a16="http://schemas.microsoft.com/office/drawing/2014/main" pred="{D42E20ED-74BE-43AA-9C67-B12F13D5BC4B}"/>
            </a:ext>
          </a:extLst>
        </xdr:cNvPr>
        <xdr:cNvSpPr txBox="1"/>
      </xdr:nvSpPr>
      <xdr:spPr>
        <a:xfrm>
          <a:off x="1623786" y="1123043"/>
          <a:ext cx="789214" cy="138883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Tussenkomst per maand omgezet naar bedrag/km</a:t>
          </a:r>
        </a:p>
        <a:p>
          <a:endParaRPr lang="nl-BE" sz="1100"/>
        </a:p>
      </xdr:txBody>
    </xdr:sp>
    <xdr:clientData/>
  </xdr:twoCellAnchor>
  <xdr:twoCellAnchor>
    <xdr:from>
      <xdr:col>4</xdr:col>
      <xdr:colOff>432254</xdr:colOff>
      <xdr:row>9</xdr:row>
      <xdr:rowOff>189139</xdr:rowOff>
    </xdr:from>
    <xdr:to>
      <xdr:col>4</xdr:col>
      <xdr:colOff>708479</xdr:colOff>
      <xdr:row>11</xdr:row>
      <xdr:rowOff>106590</xdr:rowOff>
    </xdr:to>
    <xdr:sp macro="" textlink="">
      <xdr:nvSpPr>
        <xdr:cNvPr id="10" name="Pijl: omlaag 9">
          <a:extLst>
            <a:ext uri="{FF2B5EF4-FFF2-40B4-BE49-F238E27FC236}">
              <a16:creationId xmlns:a16="http://schemas.microsoft.com/office/drawing/2014/main" id="{D89DFF12-F457-48A3-B2FE-909B567263DD}"/>
            </a:ext>
          </a:extLst>
        </xdr:cNvPr>
        <xdr:cNvSpPr/>
      </xdr:nvSpPr>
      <xdr:spPr>
        <a:xfrm>
          <a:off x="1960790" y="2021568"/>
          <a:ext cx="276225" cy="425451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11</xdr:col>
      <xdr:colOff>131536</xdr:colOff>
      <xdr:row>6</xdr:row>
      <xdr:rowOff>234042</xdr:rowOff>
    </xdr:from>
    <xdr:to>
      <xdr:col>12</xdr:col>
      <xdr:colOff>530679</xdr:colOff>
      <xdr:row>9</xdr:row>
      <xdr:rowOff>113392</xdr:rowOff>
    </xdr:to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C0560B74-E157-4B4A-986B-BCAE9AB8EDA0}"/>
            </a:ext>
          </a:extLst>
        </xdr:cNvPr>
        <xdr:cNvSpPr txBox="1"/>
      </xdr:nvSpPr>
      <xdr:spPr>
        <a:xfrm>
          <a:off x="4186465" y="1472292"/>
          <a:ext cx="1006928" cy="473529"/>
        </a:xfrm>
        <a:prstGeom prst="rect">
          <a:avLst/>
        </a:prstGeom>
        <a:solidFill>
          <a:srgbClr val="FFFF00"/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Besluit onderaan blad</a:t>
          </a:r>
        </a:p>
      </xdr:txBody>
    </xdr:sp>
    <xdr:clientData/>
  </xdr:twoCellAnchor>
  <xdr:twoCellAnchor>
    <xdr:from>
      <xdr:col>9</xdr:col>
      <xdr:colOff>54429</xdr:colOff>
      <xdr:row>6</xdr:row>
      <xdr:rowOff>235857</xdr:rowOff>
    </xdr:from>
    <xdr:to>
      <xdr:col>11</xdr:col>
      <xdr:colOff>22678</xdr:colOff>
      <xdr:row>11</xdr:row>
      <xdr:rowOff>173264</xdr:rowOff>
    </xdr:to>
    <xdr:sp macro="" textlink="">
      <xdr:nvSpPr>
        <xdr:cNvPr id="4" name="Tekstvak 8">
          <a:extLst>
            <a:ext uri="{FF2B5EF4-FFF2-40B4-BE49-F238E27FC236}">
              <a16:creationId xmlns:a16="http://schemas.microsoft.com/office/drawing/2014/main" id="{051C5650-7DFF-4C9C-89AB-3CE84CA33C4A}"/>
            </a:ext>
            <a:ext uri="{147F2762-F138-4A5C-976F-8EAC2B608ADB}">
              <a16:predDERef xmlns:a16="http://schemas.microsoft.com/office/drawing/2014/main" pred="{D42E20ED-74BE-43AA-9C67-B12F13D5BC4B}"/>
            </a:ext>
          </a:extLst>
        </xdr:cNvPr>
        <xdr:cNvSpPr txBox="1"/>
      </xdr:nvSpPr>
      <xdr:spPr>
        <a:xfrm>
          <a:off x="2757715" y="1474107"/>
          <a:ext cx="1319892" cy="103958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Mogelijke</a:t>
          </a:r>
          <a:r>
            <a:rPr lang="nl-BE" sz="1100" baseline="0"/>
            <a:t> tijdelijke verhoging</a:t>
          </a:r>
          <a:endParaRPr lang="nl-BE" sz="1100"/>
        </a:p>
      </xdr:txBody>
    </xdr:sp>
    <xdr:clientData/>
  </xdr:twoCellAnchor>
  <xdr:twoCellAnchor>
    <xdr:from>
      <xdr:col>9</xdr:col>
      <xdr:colOff>290286</xdr:colOff>
      <xdr:row>9</xdr:row>
      <xdr:rowOff>163285</xdr:rowOff>
    </xdr:from>
    <xdr:to>
      <xdr:col>9</xdr:col>
      <xdr:colOff>566511</xdr:colOff>
      <xdr:row>11</xdr:row>
      <xdr:rowOff>80736</xdr:rowOff>
    </xdr:to>
    <xdr:sp macro="" textlink="">
      <xdr:nvSpPr>
        <xdr:cNvPr id="12" name="Pijl: omlaag 11">
          <a:extLst>
            <a:ext uri="{FF2B5EF4-FFF2-40B4-BE49-F238E27FC236}">
              <a16:creationId xmlns:a16="http://schemas.microsoft.com/office/drawing/2014/main" id="{5D30FED5-4E64-469C-9894-5C4A19BBE49F}"/>
            </a:ext>
          </a:extLst>
        </xdr:cNvPr>
        <xdr:cNvSpPr/>
      </xdr:nvSpPr>
      <xdr:spPr>
        <a:xfrm>
          <a:off x="2993572" y="1995714"/>
          <a:ext cx="276225" cy="425451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5"/>
  <sheetViews>
    <sheetView tabSelected="1" topLeftCell="A6" zoomScale="140" zoomScaleNormal="140" workbookViewId="0">
      <selection activeCell="O3" sqref="O3"/>
    </sheetView>
  </sheetViews>
  <sheetFormatPr defaultRowHeight="14.5" x14ac:dyDescent="0.35"/>
  <cols>
    <col min="1" max="1" width="13.6328125" customWidth="1"/>
    <col min="2" max="2" width="8.26953125" customWidth="1"/>
    <col min="3" max="3" width="11.90625" hidden="1" customWidth="1"/>
    <col min="4" max="4" width="12.7265625" hidden="1" customWidth="1"/>
    <col min="5" max="5" width="16.81640625" customWidth="1"/>
    <col min="6" max="6" width="10.6328125" hidden="1" customWidth="1"/>
    <col min="7" max="7" width="11.81640625" hidden="1" customWidth="1"/>
    <col min="8" max="8" width="11.453125" hidden="1" customWidth="1"/>
    <col min="9" max="9" width="3.6328125" hidden="1" customWidth="1"/>
    <col min="10" max="10" width="10.6328125" style="39" customWidth="1"/>
  </cols>
  <sheetData>
    <row r="1" spans="1:15" x14ac:dyDescent="0.35">
      <c r="A1" s="11"/>
      <c r="B1" s="11"/>
      <c r="C1" s="11"/>
      <c r="D1" s="11"/>
      <c r="E1" s="11"/>
      <c r="G1" s="11"/>
      <c r="H1" s="11"/>
      <c r="I1" s="11"/>
      <c r="J1" s="52"/>
      <c r="K1" s="11"/>
      <c r="L1" s="11"/>
      <c r="M1" s="11"/>
      <c r="N1" s="11"/>
      <c r="O1" s="11"/>
    </row>
    <row r="2" spans="1:15" ht="24.5" customHeight="1" x14ac:dyDescent="0.5">
      <c r="A2" s="12" t="s">
        <v>42</v>
      </c>
      <c r="B2" s="13"/>
      <c r="C2" s="14"/>
      <c r="D2" s="14"/>
      <c r="E2" s="13"/>
      <c r="F2" s="13"/>
      <c r="G2" s="13"/>
      <c r="H2" s="13"/>
      <c r="I2" s="15"/>
      <c r="J2" s="53"/>
      <c r="K2" s="11"/>
      <c r="L2" s="11"/>
      <c r="M2" s="11"/>
      <c r="N2" s="11"/>
      <c r="O2" s="11"/>
    </row>
    <row r="3" spans="1:15" ht="17.5" customHeight="1" x14ac:dyDescent="0.5">
      <c r="A3" s="16" t="s">
        <v>15</v>
      </c>
      <c r="B3" s="13"/>
      <c r="C3" s="14"/>
      <c r="D3" s="14"/>
      <c r="E3" s="13"/>
      <c r="F3" s="13"/>
      <c r="G3" s="11"/>
      <c r="H3" s="18" t="s">
        <v>10</v>
      </c>
      <c r="J3" s="53"/>
      <c r="K3" s="11"/>
      <c r="L3" s="11"/>
      <c r="M3" s="11"/>
      <c r="N3" s="11"/>
      <c r="O3" s="11"/>
    </row>
    <row r="4" spans="1:15" ht="13.5" customHeight="1" x14ac:dyDescent="0.5">
      <c r="A4" s="17" t="s">
        <v>11</v>
      </c>
      <c r="B4" s="13"/>
      <c r="C4" s="14"/>
      <c r="D4" s="14"/>
      <c r="E4" s="13"/>
      <c r="F4" s="13"/>
      <c r="G4" s="13"/>
      <c r="H4" s="13"/>
      <c r="I4" s="15"/>
      <c r="J4" s="53"/>
      <c r="K4" s="11"/>
      <c r="L4" s="11"/>
      <c r="M4" s="11"/>
      <c r="N4" s="11"/>
      <c r="O4" s="11"/>
    </row>
    <row r="5" spans="1:15" ht="13.5" customHeight="1" x14ac:dyDescent="0.5">
      <c r="A5" s="12"/>
      <c r="B5" s="13"/>
      <c r="C5" s="14"/>
      <c r="D5" s="14"/>
      <c r="E5" s="13"/>
      <c r="F5" s="13"/>
      <c r="G5" s="13"/>
      <c r="H5" s="13"/>
      <c r="I5" s="15"/>
      <c r="J5" s="53"/>
      <c r="K5" s="11"/>
      <c r="L5" s="11"/>
      <c r="M5" s="11"/>
      <c r="N5" s="11"/>
      <c r="O5" s="11"/>
    </row>
    <row r="6" spans="1:15" ht="13.5" customHeight="1" x14ac:dyDescent="0.5">
      <c r="A6" s="12"/>
      <c r="B6" s="13"/>
      <c r="C6" s="14"/>
      <c r="D6" s="14"/>
      <c r="E6" s="13"/>
      <c r="F6" s="13"/>
      <c r="G6" s="13"/>
      <c r="H6" s="13"/>
      <c r="I6" s="15"/>
      <c r="J6" s="53"/>
      <c r="K6" s="11"/>
      <c r="L6" s="11"/>
      <c r="M6" s="11"/>
      <c r="N6" s="11"/>
      <c r="O6" s="11"/>
    </row>
    <row r="7" spans="1:15" ht="20.5" customHeight="1" x14ac:dyDescent="0.5">
      <c r="A7" s="18"/>
      <c r="B7" s="13"/>
      <c r="C7" s="14"/>
      <c r="D7" s="14"/>
      <c r="E7" s="13"/>
      <c r="F7" s="13"/>
      <c r="G7" s="13"/>
      <c r="H7" s="13"/>
      <c r="I7" s="15"/>
      <c r="J7" s="53"/>
      <c r="K7" s="11"/>
      <c r="L7" s="11"/>
      <c r="M7" s="11"/>
      <c r="N7" s="11"/>
      <c r="O7" s="11"/>
    </row>
    <row r="8" spans="1:15" ht="11" customHeight="1" x14ac:dyDescent="0.5">
      <c r="A8" s="18"/>
      <c r="B8" s="13"/>
      <c r="C8" s="16"/>
      <c r="D8" s="13"/>
      <c r="E8" s="13"/>
      <c r="F8" s="13"/>
      <c r="G8" s="13"/>
      <c r="H8" s="13"/>
      <c r="I8" s="15"/>
      <c r="J8" s="53"/>
      <c r="K8" s="11"/>
      <c r="L8" s="11"/>
      <c r="M8" s="11"/>
      <c r="N8" s="11"/>
      <c r="O8" s="11"/>
    </row>
    <row r="9" spans="1:15" ht="15.5" customHeight="1" x14ac:dyDescent="0.5">
      <c r="A9" s="18"/>
      <c r="B9" s="13"/>
      <c r="C9" s="16"/>
      <c r="D9" s="19"/>
      <c r="E9" s="13"/>
      <c r="F9" s="13"/>
      <c r="G9" s="13"/>
      <c r="H9" s="13"/>
      <c r="I9" s="15"/>
      <c r="J9" s="53"/>
      <c r="K9" s="11"/>
      <c r="L9" s="11"/>
      <c r="M9" s="11"/>
      <c r="N9" s="11"/>
      <c r="O9" s="11"/>
    </row>
    <row r="10" spans="1:15" ht="26.5" customHeight="1" x14ac:dyDescent="0.35">
      <c r="A10" s="13"/>
      <c r="B10" s="13"/>
      <c r="C10" s="20"/>
      <c r="D10" s="21"/>
      <c r="E10" s="13"/>
      <c r="F10" s="13"/>
      <c r="G10" s="13"/>
      <c r="H10" s="13"/>
      <c r="I10" s="15"/>
      <c r="J10" s="53"/>
      <c r="K10" s="11"/>
      <c r="L10" s="11"/>
      <c r="M10" s="11"/>
      <c r="N10" s="11"/>
      <c r="O10" s="11"/>
    </row>
    <row r="11" spans="1:15" ht="13.5" customHeight="1" thickBot="1" x14ac:dyDescent="0.4">
      <c r="A11" s="22"/>
      <c r="B11" s="22"/>
      <c r="C11" s="20"/>
      <c r="D11" s="21"/>
      <c r="E11" s="13"/>
      <c r="F11" s="13"/>
      <c r="G11" s="13"/>
      <c r="H11" s="13"/>
      <c r="I11" s="15"/>
      <c r="J11" s="53"/>
      <c r="K11" s="11"/>
      <c r="L11" s="11"/>
      <c r="M11" s="11"/>
      <c r="N11" s="11"/>
      <c r="O11" s="11"/>
    </row>
    <row r="12" spans="1:15" ht="15" customHeight="1" thickTop="1" thickBot="1" x14ac:dyDescent="0.4">
      <c r="A12" s="23" t="s">
        <v>14</v>
      </c>
      <c r="B12" s="24" t="s">
        <v>19</v>
      </c>
      <c r="C12" s="25"/>
      <c r="D12" s="11"/>
      <c r="E12" s="26"/>
      <c r="F12" s="46"/>
      <c r="G12" s="47">
        <v>0.2</v>
      </c>
      <c r="H12" s="48"/>
      <c r="I12" s="49">
        <v>0.1</v>
      </c>
      <c r="J12" s="52"/>
      <c r="K12" s="11"/>
      <c r="L12" s="11"/>
      <c r="M12" s="11"/>
      <c r="N12" s="11"/>
      <c r="O12" s="11"/>
    </row>
    <row r="13" spans="1:15" ht="71.5" customHeight="1" thickTop="1" thickBot="1" x14ac:dyDescent="0.4">
      <c r="A13" s="27" t="s">
        <v>23</v>
      </c>
      <c r="B13" s="27" t="s">
        <v>22</v>
      </c>
      <c r="C13" s="27" t="s">
        <v>16</v>
      </c>
      <c r="D13" s="27" t="s">
        <v>17</v>
      </c>
      <c r="E13" s="28" t="s">
        <v>26</v>
      </c>
      <c r="F13" s="44" t="s">
        <v>24</v>
      </c>
      <c r="G13" s="45" t="s">
        <v>13</v>
      </c>
      <c r="H13" s="44" t="s">
        <v>25</v>
      </c>
      <c r="I13" s="45" t="s">
        <v>12</v>
      </c>
      <c r="J13" s="54" t="s">
        <v>34</v>
      </c>
      <c r="K13" s="11"/>
      <c r="L13" s="11"/>
      <c r="M13" s="11"/>
      <c r="N13" s="11"/>
      <c r="O13" s="11"/>
    </row>
    <row r="14" spans="1:15" x14ac:dyDescent="0.35">
      <c r="A14" s="50">
        <v>1</v>
      </c>
      <c r="B14" s="29">
        <f>IF(NOT(ISBLANK(A14)),VLOOKUP(A14,Tabellen!$A$2:$B$152,2,FALSE),"")</f>
        <v>28.5</v>
      </c>
      <c r="C14" s="30">
        <v>22</v>
      </c>
      <c r="D14" s="31">
        <f>IF(C14=0,0,(MAX(0,(B14-(B14/21*(VLOOKUP($B$12,Tabellen!$E$2:$F$2,2,FALSE)-C14))))))</f>
        <v>28.5</v>
      </c>
      <c r="E14" s="32">
        <f>D14/(2*C14*A14)</f>
        <v>0.64772727272727271</v>
      </c>
      <c r="F14" s="33">
        <f>E14*G12</f>
        <v>0.12954545454545455</v>
      </c>
      <c r="G14" s="42" t="str">
        <f>IF(F14&lt;0.1,"ok","niet ok")</f>
        <v>niet ok</v>
      </c>
      <c r="H14" s="55">
        <f>E14+I12</f>
        <v>0.74772727272727268</v>
      </c>
      <c r="I14" s="42" t="str">
        <f t="shared" ref="I14:I45" si="0">IF(E14*1.2&gt;H14,"ok","niet ok")</f>
        <v>ok</v>
      </c>
      <c r="J14" s="55">
        <f>H14-E14</f>
        <v>9.9999999999999978E-2</v>
      </c>
      <c r="K14" s="11"/>
      <c r="L14" s="11"/>
      <c r="M14" s="11"/>
      <c r="N14" s="11"/>
      <c r="O14" s="11"/>
    </row>
    <row r="15" spans="1:15" x14ac:dyDescent="0.35">
      <c r="A15" s="51">
        <v>2</v>
      </c>
      <c r="B15" s="34">
        <f>IF(NOT(ISBLANK(A15)),VLOOKUP(A15,Tabellen!$A$2:$B$152,2,FALSE),"")</f>
        <v>28.5</v>
      </c>
      <c r="C15" s="35">
        <v>22</v>
      </c>
      <c r="D15" s="36">
        <f>IF(C15=0,0,(MAX(0,(B15-(B15/21*(VLOOKUP($B$12,Tabellen!$E$2:$F$2,2,FALSE)-C15))))))</f>
        <v>28.5</v>
      </c>
      <c r="E15" s="37">
        <f t="shared" ref="E15:E78" si="1">D15/(2*C15*A15)</f>
        <v>0.32386363636363635</v>
      </c>
      <c r="F15" s="56">
        <f>E15*G12</f>
        <v>6.4772727272727273E-2</v>
      </c>
      <c r="G15" s="43" t="str">
        <f t="shared" ref="G15:G78" si="2">IF(F15&lt;0.1,"ok","niet ok")</f>
        <v>ok</v>
      </c>
      <c r="H15" s="38">
        <f>E15+I12</f>
        <v>0.42386363636363633</v>
      </c>
      <c r="I15" s="43" t="str">
        <f t="shared" si="0"/>
        <v>niet ok</v>
      </c>
      <c r="J15" s="56">
        <f>F15</f>
        <v>6.4772727272727273E-2</v>
      </c>
      <c r="K15" s="11"/>
      <c r="L15" s="11"/>
      <c r="M15" s="11"/>
      <c r="N15" s="11"/>
      <c r="O15" s="11"/>
    </row>
    <row r="16" spans="1:15" x14ac:dyDescent="0.35">
      <c r="A16" s="51">
        <v>3</v>
      </c>
      <c r="B16" s="34">
        <f>IF(NOT(ISBLANK(A16)),VLOOKUP(A16,Tabellen!$A$2:$B$152,2,FALSE),"")</f>
        <v>28.5</v>
      </c>
      <c r="C16" s="35">
        <v>22</v>
      </c>
      <c r="D16" s="36">
        <f>IF(C16=0,0,(MAX(0,(B16-(B16/21*(VLOOKUP($B$12,Tabellen!$E$2:$F$2,2,FALSE)-C16))))))</f>
        <v>28.5</v>
      </c>
      <c r="E16" s="37">
        <f t="shared" si="1"/>
        <v>0.21590909090909091</v>
      </c>
      <c r="F16" s="56">
        <f>E16*G12</f>
        <v>4.3181818181818182E-2</v>
      </c>
      <c r="G16" s="43" t="str">
        <f t="shared" si="2"/>
        <v>ok</v>
      </c>
      <c r="H16" s="38">
        <f>E16+I12</f>
        <v>0.31590909090909092</v>
      </c>
      <c r="I16" s="43" t="str">
        <f t="shared" si="0"/>
        <v>niet ok</v>
      </c>
      <c r="J16" s="56">
        <f t="shared" ref="J16:J79" si="3">F16</f>
        <v>4.3181818181818182E-2</v>
      </c>
      <c r="K16" s="11"/>
      <c r="L16" s="11"/>
      <c r="M16" s="11"/>
      <c r="N16" s="11"/>
      <c r="O16" s="11"/>
    </row>
    <row r="17" spans="1:15" x14ac:dyDescent="0.35">
      <c r="A17" s="51">
        <v>4</v>
      </c>
      <c r="B17" s="34">
        <f>IF(NOT(ISBLANK(A17)),VLOOKUP(A17,Tabellen!$A$2:$B$152,2,FALSE),"")</f>
        <v>31.2</v>
      </c>
      <c r="C17" s="35">
        <v>22</v>
      </c>
      <c r="D17" s="36">
        <f>IF(C17=0,0,(MAX(0,(B17-(B17/21*(VLOOKUP($B$12,Tabellen!$E$2:$F$2,2,FALSE)-C17))))))</f>
        <v>31.2</v>
      </c>
      <c r="E17" s="37">
        <f t="shared" si="1"/>
        <v>0.17727272727272728</v>
      </c>
      <c r="F17" s="56">
        <f>E17*G12</f>
        <v>3.5454545454545454E-2</v>
      </c>
      <c r="G17" s="43" t="str">
        <f t="shared" si="2"/>
        <v>ok</v>
      </c>
      <c r="H17" s="38">
        <f>E17+I12</f>
        <v>0.27727272727272728</v>
      </c>
      <c r="I17" s="43" t="str">
        <f t="shared" si="0"/>
        <v>niet ok</v>
      </c>
      <c r="J17" s="56">
        <f t="shared" si="3"/>
        <v>3.5454545454545454E-2</v>
      </c>
      <c r="K17" s="11"/>
      <c r="L17" s="11"/>
      <c r="M17" s="11"/>
      <c r="N17" s="11"/>
      <c r="O17" s="11"/>
    </row>
    <row r="18" spans="1:15" x14ac:dyDescent="0.35">
      <c r="A18" s="51">
        <v>5</v>
      </c>
      <c r="B18" s="34">
        <f>IF(NOT(ISBLANK(A18)),VLOOKUP(A18,Tabellen!$A$2:$B$152,2,FALSE),"")</f>
        <v>33.6</v>
      </c>
      <c r="C18" s="35">
        <v>22</v>
      </c>
      <c r="D18" s="36">
        <f>IF(C18=0,0,(MAX(0,(B18-(B18/21*(VLOOKUP($B$12,Tabellen!$E$2:$F$2,2,FALSE)-C18))))))</f>
        <v>33.6</v>
      </c>
      <c r="E18" s="37">
        <f t="shared" si="1"/>
        <v>0.15272727272727274</v>
      </c>
      <c r="F18" s="56">
        <f>E18*G12</f>
        <v>3.0545454545454549E-2</v>
      </c>
      <c r="G18" s="43" t="str">
        <f t="shared" si="2"/>
        <v>ok</v>
      </c>
      <c r="H18" s="38">
        <f>E18+I12</f>
        <v>0.25272727272727274</v>
      </c>
      <c r="I18" s="43" t="str">
        <f t="shared" si="0"/>
        <v>niet ok</v>
      </c>
      <c r="J18" s="56">
        <f t="shared" si="3"/>
        <v>3.0545454545454549E-2</v>
      </c>
      <c r="K18" s="11"/>
      <c r="L18" s="11"/>
      <c r="M18" s="11"/>
      <c r="N18" s="11"/>
      <c r="O18" s="11"/>
    </row>
    <row r="19" spans="1:15" x14ac:dyDescent="0.35">
      <c r="A19" s="51">
        <v>6</v>
      </c>
      <c r="B19" s="34">
        <f>IF(NOT(ISBLANK(A19)),VLOOKUP(A19,Tabellen!$A$2:$B$152,2,FALSE),"")</f>
        <v>36</v>
      </c>
      <c r="C19" s="35">
        <v>22</v>
      </c>
      <c r="D19" s="36">
        <f>IF(C19=0,0,(MAX(0,(B19-(B19/21*(VLOOKUP($B$12,Tabellen!$E$2:$F$2,2,FALSE)-C19))))))</f>
        <v>36</v>
      </c>
      <c r="E19" s="37">
        <f t="shared" si="1"/>
        <v>0.13636363636363635</v>
      </c>
      <c r="F19" s="56">
        <f>E19*G12</f>
        <v>2.7272727272727271E-2</v>
      </c>
      <c r="G19" s="43" t="str">
        <f t="shared" si="2"/>
        <v>ok</v>
      </c>
      <c r="H19" s="38">
        <f>E19+I12</f>
        <v>0.23636363636363636</v>
      </c>
      <c r="I19" s="43" t="str">
        <f t="shared" si="0"/>
        <v>niet ok</v>
      </c>
      <c r="J19" s="56">
        <f t="shared" si="3"/>
        <v>2.7272727272727271E-2</v>
      </c>
      <c r="K19" s="11"/>
      <c r="L19" s="11"/>
      <c r="M19" s="11"/>
      <c r="N19" s="11"/>
      <c r="O19" s="11"/>
    </row>
    <row r="20" spans="1:15" x14ac:dyDescent="0.35">
      <c r="A20" s="51">
        <v>7</v>
      </c>
      <c r="B20" s="34">
        <f>IF(NOT(ISBLANK(A20)),VLOOKUP(A20,Tabellen!$A$2:$B$152,2,FALSE),"")</f>
        <v>37.799999999999997</v>
      </c>
      <c r="C20" s="35">
        <v>22</v>
      </c>
      <c r="D20" s="36">
        <f>IF(C20=0,0,(MAX(0,(B20-(B20/21*(VLOOKUP($B$12,Tabellen!$E$2:$F$2,2,FALSE)-C20))))))</f>
        <v>37.799999999999997</v>
      </c>
      <c r="E20" s="37">
        <f t="shared" si="1"/>
        <v>0.12272727272727271</v>
      </c>
      <c r="F20" s="56">
        <f>E20*G12</f>
        <v>2.4545454545454544E-2</v>
      </c>
      <c r="G20" s="43" t="str">
        <f t="shared" si="2"/>
        <v>ok</v>
      </c>
      <c r="H20" s="38">
        <f>E20+I12</f>
        <v>0.22272727272727272</v>
      </c>
      <c r="I20" s="43" t="str">
        <f t="shared" si="0"/>
        <v>niet ok</v>
      </c>
      <c r="J20" s="56">
        <f t="shared" si="3"/>
        <v>2.4545454545454544E-2</v>
      </c>
      <c r="K20" s="11"/>
      <c r="L20" s="11"/>
      <c r="M20" s="11"/>
      <c r="N20" s="11"/>
      <c r="O20" s="11"/>
    </row>
    <row r="21" spans="1:15" x14ac:dyDescent="0.35">
      <c r="A21" s="51">
        <v>8</v>
      </c>
      <c r="B21" s="34">
        <f>IF(NOT(ISBLANK(A21)),VLOOKUP(A21,Tabellen!$A$2:$B$152,2,FALSE),"")</f>
        <v>40.199999999999996</v>
      </c>
      <c r="C21" s="35">
        <v>22</v>
      </c>
      <c r="D21" s="36">
        <f>IF(C21=0,0,(MAX(0,(B21-(B21/21*(VLOOKUP($B$12,Tabellen!$E$2:$F$2,2,FALSE)-C21))))))</f>
        <v>40.199999999999996</v>
      </c>
      <c r="E21" s="37">
        <f t="shared" si="1"/>
        <v>0.11420454545454545</v>
      </c>
      <c r="F21" s="56">
        <f>E21*G12</f>
        <v>2.2840909090909092E-2</v>
      </c>
      <c r="G21" s="43" t="str">
        <f t="shared" si="2"/>
        <v>ok</v>
      </c>
      <c r="H21" s="38">
        <f>E21+I12</f>
        <v>0.21420454545454545</v>
      </c>
      <c r="I21" s="43" t="str">
        <f t="shared" si="0"/>
        <v>niet ok</v>
      </c>
      <c r="J21" s="56">
        <f t="shared" si="3"/>
        <v>2.2840909090909092E-2</v>
      </c>
      <c r="K21" s="11"/>
      <c r="L21" s="11"/>
      <c r="M21" s="11"/>
      <c r="N21" s="11"/>
      <c r="O21" s="11"/>
    </row>
    <row r="22" spans="1:15" x14ac:dyDescent="0.35">
      <c r="A22" s="51">
        <v>9</v>
      </c>
      <c r="B22" s="34">
        <f>IF(NOT(ISBLANK(A22)),VLOOKUP(A22,Tabellen!$A$2:$B$152,2,FALSE),"")</f>
        <v>42</v>
      </c>
      <c r="C22" s="35">
        <v>22</v>
      </c>
      <c r="D22" s="36">
        <f>IF(C22=0,0,(MAX(0,(B22-(B22/21*(VLOOKUP($B$12,Tabellen!$E$2:$F$2,2,FALSE)-C22))))))</f>
        <v>42</v>
      </c>
      <c r="E22" s="37">
        <f t="shared" si="1"/>
        <v>0.10606060606060606</v>
      </c>
      <c r="F22" s="56">
        <f>E22*G12</f>
        <v>2.1212121212121213E-2</v>
      </c>
      <c r="G22" s="43" t="str">
        <f t="shared" si="2"/>
        <v>ok</v>
      </c>
      <c r="H22" s="38">
        <f>E22+I12</f>
        <v>0.20606060606060606</v>
      </c>
      <c r="I22" s="43" t="str">
        <f t="shared" si="0"/>
        <v>niet ok</v>
      </c>
      <c r="J22" s="56">
        <f t="shared" si="3"/>
        <v>2.1212121212121213E-2</v>
      </c>
      <c r="K22" s="11"/>
      <c r="L22" s="11"/>
      <c r="M22" s="11"/>
      <c r="N22" s="11"/>
      <c r="O22" s="11"/>
    </row>
    <row r="23" spans="1:15" x14ac:dyDescent="0.35">
      <c r="A23" s="51">
        <v>10</v>
      </c>
      <c r="B23" s="34">
        <f>IF(NOT(ISBLANK(A23)),VLOOKUP(A23,Tabellen!$A$2:$B$152,2,FALSE),"")</f>
        <v>44.4</v>
      </c>
      <c r="C23" s="35">
        <v>22</v>
      </c>
      <c r="D23" s="36">
        <f>IF(C23=0,0,(MAX(0,(B23-(B23/21*(VLOOKUP($B$12,Tabellen!$E$2:$F$2,2,FALSE)-C23))))))</f>
        <v>44.4</v>
      </c>
      <c r="E23" s="37">
        <f t="shared" si="1"/>
        <v>0.10090909090909091</v>
      </c>
      <c r="F23" s="56">
        <f>E23*G12</f>
        <v>2.0181818181818183E-2</v>
      </c>
      <c r="G23" s="43" t="str">
        <f t="shared" si="2"/>
        <v>ok</v>
      </c>
      <c r="H23" s="38">
        <f>E23+I12</f>
        <v>0.20090909090909093</v>
      </c>
      <c r="I23" s="43" t="str">
        <f t="shared" si="0"/>
        <v>niet ok</v>
      </c>
      <c r="J23" s="56">
        <f t="shared" si="3"/>
        <v>2.0181818181818183E-2</v>
      </c>
      <c r="K23" s="11"/>
      <c r="L23" s="11"/>
      <c r="M23" s="11"/>
      <c r="N23" s="11"/>
      <c r="O23" s="11"/>
    </row>
    <row r="24" spans="1:15" x14ac:dyDescent="0.35">
      <c r="A24" s="51">
        <v>11</v>
      </c>
      <c r="B24" s="34">
        <f>IF(NOT(ISBLANK(A24)),VLOOKUP(A24,Tabellen!$A$2:$B$152,2,FALSE),"")</f>
        <v>46.8</v>
      </c>
      <c r="C24" s="35">
        <v>22</v>
      </c>
      <c r="D24" s="36">
        <f>IF(C24=0,0,(MAX(0,(B24-(B24/21*(VLOOKUP($B$12,Tabellen!$E$2:$F$2,2,FALSE)-C24))))))</f>
        <v>46.8</v>
      </c>
      <c r="E24" s="37">
        <f t="shared" si="1"/>
        <v>9.6694214876033052E-2</v>
      </c>
      <c r="F24" s="56">
        <f>E24*G12</f>
        <v>1.9338842975206612E-2</v>
      </c>
      <c r="G24" s="43" t="str">
        <f t="shared" si="2"/>
        <v>ok</v>
      </c>
      <c r="H24" s="38">
        <f>E24+I12</f>
        <v>0.19669421487603306</v>
      </c>
      <c r="I24" s="43" t="str">
        <f t="shared" si="0"/>
        <v>niet ok</v>
      </c>
      <c r="J24" s="56">
        <f t="shared" si="3"/>
        <v>1.9338842975206612E-2</v>
      </c>
      <c r="K24" s="11"/>
      <c r="L24" s="11"/>
      <c r="M24" s="11"/>
      <c r="N24" s="11"/>
      <c r="O24" s="11"/>
    </row>
    <row r="25" spans="1:15" x14ac:dyDescent="0.35">
      <c r="A25" s="51">
        <v>12</v>
      </c>
      <c r="B25" s="34">
        <f>IF(NOT(ISBLANK(A25)),VLOOKUP(A25,Tabellen!$A$2:$B$152,2,FALSE),"")</f>
        <v>48.6</v>
      </c>
      <c r="C25" s="35">
        <v>22</v>
      </c>
      <c r="D25" s="36">
        <f>IF(C25=0,0,(MAX(0,(B25-(B25/21*(VLOOKUP($B$12,Tabellen!$E$2:$F$2,2,FALSE)-C25))))))</f>
        <v>48.6</v>
      </c>
      <c r="E25" s="37">
        <f t="shared" si="1"/>
        <v>9.2045454545454541E-2</v>
      </c>
      <c r="F25" s="56">
        <f>E25*G12</f>
        <v>1.840909090909091E-2</v>
      </c>
      <c r="G25" s="43" t="str">
        <f t="shared" si="2"/>
        <v>ok</v>
      </c>
      <c r="H25" s="38">
        <f>E25+I12</f>
        <v>0.19204545454545455</v>
      </c>
      <c r="I25" s="43" t="str">
        <f t="shared" si="0"/>
        <v>niet ok</v>
      </c>
      <c r="J25" s="56">
        <f t="shared" si="3"/>
        <v>1.840909090909091E-2</v>
      </c>
      <c r="K25" s="11"/>
      <c r="L25" s="11"/>
      <c r="M25" s="11"/>
      <c r="N25" s="11"/>
      <c r="O25" s="11"/>
    </row>
    <row r="26" spans="1:15" x14ac:dyDescent="0.35">
      <c r="A26" s="51">
        <v>13</v>
      </c>
      <c r="B26" s="34">
        <f>IF(NOT(ISBLANK(A26)),VLOOKUP(A26,Tabellen!$A$2:$B$152,2,FALSE),"")</f>
        <v>51</v>
      </c>
      <c r="C26" s="35">
        <v>22</v>
      </c>
      <c r="D26" s="36">
        <f>IF(C26=0,0,(MAX(0,(B26-(B26/21*(VLOOKUP($B$12,Tabellen!$E$2:$F$2,2,FALSE)-C26))))))</f>
        <v>51</v>
      </c>
      <c r="E26" s="37">
        <f t="shared" si="1"/>
        <v>8.9160839160839167E-2</v>
      </c>
      <c r="F26" s="56">
        <f>E26*G12</f>
        <v>1.7832167832167834E-2</v>
      </c>
      <c r="G26" s="43" t="str">
        <f t="shared" si="2"/>
        <v>ok</v>
      </c>
      <c r="H26" s="38">
        <f>E26+I12</f>
        <v>0.18916083916083917</v>
      </c>
      <c r="I26" s="43" t="str">
        <f t="shared" si="0"/>
        <v>niet ok</v>
      </c>
      <c r="J26" s="56">
        <f t="shared" si="3"/>
        <v>1.7832167832167834E-2</v>
      </c>
      <c r="K26" s="11"/>
      <c r="L26" s="11"/>
      <c r="M26" s="11"/>
      <c r="N26" s="11"/>
      <c r="O26" s="11"/>
    </row>
    <row r="27" spans="1:15" x14ac:dyDescent="0.35">
      <c r="A27" s="51">
        <v>14</v>
      </c>
      <c r="B27" s="34">
        <f>IF(NOT(ISBLANK(A27)),VLOOKUP(A27,Tabellen!$A$2:$B$152,2,FALSE),"")</f>
        <v>52.8</v>
      </c>
      <c r="C27" s="35">
        <v>22</v>
      </c>
      <c r="D27" s="36">
        <f>IF(C27=0,0,(MAX(0,(B27-(B27/21*(VLOOKUP($B$12,Tabellen!$E$2:$F$2,2,FALSE)-C27))))))</f>
        <v>52.8</v>
      </c>
      <c r="E27" s="37">
        <f t="shared" si="1"/>
        <v>8.5714285714285715E-2</v>
      </c>
      <c r="F27" s="56">
        <f>E27*G12</f>
        <v>1.7142857142857144E-2</v>
      </c>
      <c r="G27" s="43" t="str">
        <f t="shared" si="2"/>
        <v>ok</v>
      </c>
      <c r="H27" s="38">
        <f>E27+I12</f>
        <v>0.18571428571428572</v>
      </c>
      <c r="I27" s="43" t="str">
        <f t="shared" si="0"/>
        <v>niet ok</v>
      </c>
      <c r="J27" s="56">
        <f t="shared" si="3"/>
        <v>1.7142857142857144E-2</v>
      </c>
      <c r="K27" s="11"/>
      <c r="L27" s="11"/>
      <c r="M27" s="11"/>
      <c r="N27" s="11"/>
      <c r="O27" s="11"/>
    </row>
    <row r="28" spans="1:15" x14ac:dyDescent="0.35">
      <c r="A28" s="51">
        <v>15</v>
      </c>
      <c r="B28" s="34">
        <f>IF(NOT(ISBLANK(A28)),VLOOKUP(A28,Tabellen!$A$2:$B$152,2,FALSE),"")</f>
        <v>55.199999999999996</v>
      </c>
      <c r="C28" s="35">
        <v>22</v>
      </c>
      <c r="D28" s="36">
        <f>IF(C28=0,0,(MAX(0,(B28-(B28/21*(VLOOKUP($B$12,Tabellen!$E$2:$F$2,2,FALSE)-C28))))))</f>
        <v>55.199999999999996</v>
      </c>
      <c r="E28" s="37">
        <f t="shared" si="1"/>
        <v>8.3636363636363634E-2</v>
      </c>
      <c r="F28" s="56">
        <f>E28*G12</f>
        <v>1.6727272727272726E-2</v>
      </c>
      <c r="G28" s="43" t="str">
        <f t="shared" si="2"/>
        <v>ok</v>
      </c>
      <c r="H28" s="38">
        <f>E28+I12</f>
        <v>0.18363636363636365</v>
      </c>
      <c r="I28" s="43" t="str">
        <f t="shared" si="0"/>
        <v>niet ok</v>
      </c>
      <c r="J28" s="56">
        <f t="shared" si="3"/>
        <v>1.6727272727272726E-2</v>
      </c>
      <c r="K28" s="11"/>
      <c r="L28" s="11"/>
      <c r="M28" s="11"/>
      <c r="N28" s="11"/>
      <c r="O28" s="11"/>
    </row>
    <row r="29" spans="1:15" x14ac:dyDescent="0.35">
      <c r="A29" s="51">
        <v>16</v>
      </c>
      <c r="B29" s="34">
        <f>IF(NOT(ISBLANK(A29)),VLOOKUP(A29,Tabellen!$A$2:$B$152,2,FALSE),"")</f>
        <v>57</v>
      </c>
      <c r="C29" s="35">
        <v>22</v>
      </c>
      <c r="D29" s="36">
        <f>IF(C29=0,0,(MAX(0,(B29-(B29/21*(VLOOKUP($B$12,Tabellen!$E$2:$F$2,2,FALSE)-C29))))))</f>
        <v>57</v>
      </c>
      <c r="E29" s="37">
        <f t="shared" si="1"/>
        <v>8.0965909090909088E-2</v>
      </c>
      <c r="F29" s="56">
        <f>E29*G12</f>
        <v>1.6193181818181818E-2</v>
      </c>
      <c r="G29" s="43" t="str">
        <f t="shared" si="2"/>
        <v>ok</v>
      </c>
      <c r="H29" s="38">
        <f>E29+I12</f>
        <v>0.18096590909090909</v>
      </c>
      <c r="I29" s="43" t="str">
        <f t="shared" si="0"/>
        <v>niet ok</v>
      </c>
      <c r="J29" s="56">
        <f t="shared" si="3"/>
        <v>1.6193181818181818E-2</v>
      </c>
      <c r="K29" s="11"/>
      <c r="L29" s="11"/>
      <c r="M29" s="11"/>
      <c r="N29" s="11"/>
      <c r="O29" s="11"/>
    </row>
    <row r="30" spans="1:15" x14ac:dyDescent="0.35">
      <c r="A30" s="51">
        <v>17</v>
      </c>
      <c r="B30" s="34">
        <f>IF(NOT(ISBLANK(A30)),VLOOKUP(A30,Tabellen!$A$2:$B$152,2,FALSE),"")</f>
        <v>59.4</v>
      </c>
      <c r="C30" s="35">
        <v>22</v>
      </c>
      <c r="D30" s="36">
        <f>IF(C30=0,0,(MAX(0,(B30-(B30/21*(VLOOKUP($B$12,Tabellen!$E$2:$F$2,2,FALSE)-C30))))))</f>
        <v>59.4</v>
      </c>
      <c r="E30" s="37">
        <f t="shared" si="1"/>
        <v>7.9411764705882348E-2</v>
      </c>
      <c r="F30" s="56">
        <f>E30*G12</f>
        <v>1.5882352941176469E-2</v>
      </c>
      <c r="G30" s="43" t="str">
        <f t="shared" si="2"/>
        <v>ok</v>
      </c>
      <c r="H30" s="38">
        <f>E30+I12</f>
        <v>0.17941176470588235</v>
      </c>
      <c r="I30" s="43" t="str">
        <f t="shared" si="0"/>
        <v>niet ok</v>
      </c>
      <c r="J30" s="56">
        <f t="shared" si="3"/>
        <v>1.5882352941176469E-2</v>
      </c>
      <c r="K30" s="11"/>
      <c r="L30" s="11"/>
      <c r="M30" s="11"/>
      <c r="N30" s="11"/>
      <c r="O30" s="11"/>
    </row>
    <row r="31" spans="1:15" x14ac:dyDescent="0.35">
      <c r="A31" s="51">
        <v>18</v>
      </c>
      <c r="B31" s="34">
        <f>IF(NOT(ISBLANK(A31)),VLOOKUP(A31,Tabellen!$A$2:$B$152,2,FALSE),"")</f>
        <v>61.8</v>
      </c>
      <c r="C31" s="35">
        <v>22</v>
      </c>
      <c r="D31" s="36">
        <f>IF(C31=0,0,(MAX(0,(B31-(B31/21*(VLOOKUP($B$12,Tabellen!$E$2:$F$2,2,FALSE)-C31))))))</f>
        <v>61.8</v>
      </c>
      <c r="E31" s="37">
        <f t="shared" si="1"/>
        <v>7.8030303030303033E-2</v>
      </c>
      <c r="F31" s="56">
        <f>E31*G12</f>
        <v>1.5606060606060608E-2</v>
      </c>
      <c r="G31" s="43" t="str">
        <f t="shared" si="2"/>
        <v>ok</v>
      </c>
      <c r="H31" s="38">
        <f>E31+I12</f>
        <v>0.17803030303030304</v>
      </c>
      <c r="I31" s="43" t="str">
        <f t="shared" si="0"/>
        <v>niet ok</v>
      </c>
      <c r="J31" s="56">
        <f t="shared" si="3"/>
        <v>1.5606060606060608E-2</v>
      </c>
      <c r="K31" s="11"/>
      <c r="L31" s="11"/>
      <c r="M31" s="11"/>
      <c r="N31" s="11"/>
      <c r="O31" s="11"/>
    </row>
    <row r="32" spans="1:15" x14ac:dyDescent="0.35">
      <c r="A32" s="51">
        <v>19</v>
      </c>
      <c r="B32" s="34">
        <f>IF(NOT(ISBLANK(A32)),VLOOKUP(A32,Tabellen!$A$2:$B$152,2,FALSE),"")</f>
        <v>63.599999999999994</v>
      </c>
      <c r="C32" s="35">
        <v>22</v>
      </c>
      <c r="D32" s="36">
        <f>IF(C32=0,0,(MAX(0,(B32-(B32/21*(VLOOKUP($B$12,Tabellen!$E$2:$F$2,2,FALSE)-C32))))))</f>
        <v>63.599999999999994</v>
      </c>
      <c r="E32" s="37">
        <f t="shared" si="1"/>
        <v>7.6076555023923437E-2</v>
      </c>
      <c r="F32" s="56">
        <f>E32*G12</f>
        <v>1.5215311004784689E-2</v>
      </c>
      <c r="G32" s="43" t="str">
        <f t="shared" si="2"/>
        <v>ok</v>
      </c>
      <c r="H32" s="38">
        <f>E32+I12</f>
        <v>0.17607655502392344</v>
      </c>
      <c r="I32" s="43" t="str">
        <f t="shared" si="0"/>
        <v>niet ok</v>
      </c>
      <c r="J32" s="56">
        <f t="shared" si="3"/>
        <v>1.5215311004784689E-2</v>
      </c>
      <c r="K32" s="11"/>
      <c r="L32" s="11"/>
      <c r="M32" s="11"/>
      <c r="N32" s="11"/>
      <c r="O32" s="11"/>
    </row>
    <row r="33" spans="1:15" x14ac:dyDescent="0.35">
      <c r="A33" s="51">
        <v>20</v>
      </c>
      <c r="B33" s="34">
        <f>IF(NOT(ISBLANK(A33)),VLOOKUP(A33,Tabellen!$A$2:$B$152,2,FALSE),"")</f>
        <v>66</v>
      </c>
      <c r="C33" s="35">
        <v>22</v>
      </c>
      <c r="D33" s="36">
        <f>IF(C33=0,0,(MAX(0,(B33-(B33/21*(VLOOKUP($B$12,Tabellen!$E$2:$F$2,2,FALSE)-C33))))))</f>
        <v>66</v>
      </c>
      <c r="E33" s="37">
        <f t="shared" si="1"/>
        <v>7.4999999999999997E-2</v>
      </c>
      <c r="F33" s="56">
        <f>E33*G12</f>
        <v>1.4999999999999999E-2</v>
      </c>
      <c r="G33" s="43" t="str">
        <f t="shared" si="2"/>
        <v>ok</v>
      </c>
      <c r="H33" s="38">
        <f>E33+I12</f>
        <v>0.17499999999999999</v>
      </c>
      <c r="I33" s="43" t="str">
        <f t="shared" si="0"/>
        <v>niet ok</v>
      </c>
      <c r="J33" s="56">
        <f t="shared" si="3"/>
        <v>1.4999999999999999E-2</v>
      </c>
      <c r="K33" s="11"/>
      <c r="L33" s="11"/>
      <c r="M33" s="11"/>
      <c r="N33" s="11"/>
      <c r="O33" s="11"/>
    </row>
    <row r="34" spans="1:15" x14ac:dyDescent="0.35">
      <c r="A34" s="51">
        <v>21</v>
      </c>
      <c r="B34" s="34">
        <f>IF(NOT(ISBLANK(A34)),VLOOKUP(A34,Tabellen!$A$2:$B$152,2,FALSE),"")</f>
        <v>67.8</v>
      </c>
      <c r="C34" s="35">
        <v>22</v>
      </c>
      <c r="D34" s="36">
        <f>IF(C34=0,0,(MAX(0,(B34-(B34/21*(VLOOKUP($B$12,Tabellen!$E$2:$F$2,2,FALSE)-C34))))))</f>
        <v>67.8</v>
      </c>
      <c r="E34" s="37">
        <f t="shared" si="1"/>
        <v>7.3376623376623373E-2</v>
      </c>
      <c r="F34" s="56">
        <f>E34*G12</f>
        <v>1.4675324675324675E-2</v>
      </c>
      <c r="G34" s="43" t="str">
        <f t="shared" si="2"/>
        <v>ok</v>
      </c>
      <c r="H34" s="38">
        <f>E34+I12</f>
        <v>0.17337662337662338</v>
      </c>
      <c r="I34" s="43" t="str">
        <f t="shared" si="0"/>
        <v>niet ok</v>
      </c>
      <c r="J34" s="56">
        <f t="shared" si="3"/>
        <v>1.4675324675324675E-2</v>
      </c>
      <c r="K34" s="11"/>
      <c r="L34" s="11"/>
      <c r="M34" s="11"/>
      <c r="N34" s="11"/>
      <c r="O34" s="11"/>
    </row>
    <row r="35" spans="1:15" x14ac:dyDescent="0.35">
      <c r="A35" s="51">
        <v>22</v>
      </c>
      <c r="B35" s="34">
        <f>IF(NOT(ISBLANK(A35)),VLOOKUP(A35,Tabellen!$A$2:$B$152,2,FALSE),"")</f>
        <v>70.2</v>
      </c>
      <c r="C35" s="35">
        <v>22</v>
      </c>
      <c r="D35" s="36">
        <f>IF(C35=0,0,(MAX(0,(B35-(B35/21*(VLOOKUP($B$12,Tabellen!$E$2:$F$2,2,FALSE)-C35))))))</f>
        <v>70.2</v>
      </c>
      <c r="E35" s="37">
        <f t="shared" si="1"/>
        <v>7.2520661157024796E-2</v>
      </c>
      <c r="F35" s="56">
        <f>E35*G12</f>
        <v>1.4504132231404961E-2</v>
      </c>
      <c r="G35" s="43" t="str">
        <f t="shared" si="2"/>
        <v>ok</v>
      </c>
      <c r="H35" s="38">
        <f>E35+I12</f>
        <v>0.1725206611570248</v>
      </c>
      <c r="I35" s="43" t="str">
        <f t="shared" si="0"/>
        <v>niet ok</v>
      </c>
      <c r="J35" s="56">
        <f t="shared" si="3"/>
        <v>1.4504132231404961E-2</v>
      </c>
      <c r="K35" s="11"/>
      <c r="L35" s="11"/>
      <c r="M35" s="11"/>
      <c r="N35" s="11"/>
      <c r="O35" s="11"/>
    </row>
    <row r="36" spans="1:15" x14ac:dyDescent="0.35">
      <c r="A36" s="51">
        <v>23</v>
      </c>
      <c r="B36" s="34">
        <f>IF(NOT(ISBLANK(A36)),VLOOKUP(A36,Tabellen!$A$2:$B$152,2,FALSE),"")</f>
        <v>72</v>
      </c>
      <c r="C36" s="35">
        <v>22</v>
      </c>
      <c r="D36" s="36">
        <f>IF(C36=0,0,(MAX(0,(B36-(B36/21*(VLOOKUP($B$12,Tabellen!$E$2:$F$2,2,FALSE)-C36))))))</f>
        <v>72</v>
      </c>
      <c r="E36" s="37">
        <f t="shared" si="1"/>
        <v>7.1146245059288543E-2</v>
      </c>
      <c r="F36" s="56">
        <f>E36*G12</f>
        <v>1.4229249011857709E-2</v>
      </c>
      <c r="G36" s="43" t="str">
        <f t="shared" si="2"/>
        <v>ok</v>
      </c>
      <c r="H36" s="38">
        <f>E36+I12</f>
        <v>0.17114624505928855</v>
      </c>
      <c r="I36" s="43" t="str">
        <f t="shared" si="0"/>
        <v>niet ok</v>
      </c>
      <c r="J36" s="56">
        <f t="shared" si="3"/>
        <v>1.4229249011857709E-2</v>
      </c>
      <c r="K36" s="11"/>
      <c r="L36" s="11"/>
      <c r="M36" s="11"/>
      <c r="N36" s="11"/>
      <c r="O36" s="11"/>
    </row>
    <row r="37" spans="1:15" x14ac:dyDescent="0.35">
      <c r="A37" s="51">
        <v>24</v>
      </c>
      <c r="B37" s="34">
        <f>IF(NOT(ISBLANK(A37)),VLOOKUP(A37,Tabellen!$A$2:$B$152,2,FALSE),"")</f>
        <v>74.399999999999991</v>
      </c>
      <c r="C37" s="35">
        <v>22</v>
      </c>
      <c r="D37" s="36">
        <f>IF(C37=0,0,(MAX(0,(B37-(B37/21*(VLOOKUP($B$12,Tabellen!$E$2:$F$2,2,FALSE)-C37))))))</f>
        <v>74.399999999999991</v>
      </c>
      <c r="E37" s="37">
        <f t="shared" si="1"/>
        <v>7.045454545454545E-2</v>
      </c>
      <c r="F37" s="56">
        <f>E37*G12</f>
        <v>1.4090909090909091E-2</v>
      </c>
      <c r="G37" s="43" t="str">
        <f t="shared" si="2"/>
        <v>ok</v>
      </c>
      <c r="H37" s="38">
        <f>E37+I12</f>
        <v>0.17045454545454547</v>
      </c>
      <c r="I37" s="43" t="str">
        <f t="shared" si="0"/>
        <v>niet ok</v>
      </c>
      <c r="J37" s="56">
        <f t="shared" si="3"/>
        <v>1.4090909090909091E-2</v>
      </c>
      <c r="K37" s="11"/>
      <c r="L37" s="11"/>
      <c r="M37" s="11"/>
      <c r="N37" s="11"/>
      <c r="O37" s="11"/>
    </row>
    <row r="38" spans="1:15" x14ac:dyDescent="0.35">
      <c r="A38" s="51">
        <v>25</v>
      </c>
      <c r="B38" s="34">
        <f>IF(NOT(ISBLANK(A38)),VLOOKUP(A38,Tabellen!$A$2:$B$152,2,FALSE),"")</f>
        <v>76.8</v>
      </c>
      <c r="C38" s="35">
        <v>22</v>
      </c>
      <c r="D38" s="36">
        <f>IF(C38=0,0,(MAX(0,(B38-(B38/21*(VLOOKUP($B$12,Tabellen!$E$2:$F$2,2,FALSE)-C38))))))</f>
        <v>76.8</v>
      </c>
      <c r="E38" s="37">
        <f t="shared" si="1"/>
        <v>6.9818181818181821E-2</v>
      </c>
      <c r="F38" s="56">
        <f>E38*G12</f>
        <v>1.3963636363636366E-2</v>
      </c>
      <c r="G38" s="43" t="str">
        <f t="shared" si="2"/>
        <v>ok</v>
      </c>
      <c r="H38" s="38">
        <f>E38+I12</f>
        <v>0.16981818181818181</v>
      </c>
      <c r="I38" s="43" t="str">
        <f t="shared" si="0"/>
        <v>niet ok</v>
      </c>
      <c r="J38" s="56">
        <f t="shared" si="3"/>
        <v>1.3963636363636366E-2</v>
      </c>
      <c r="K38" s="11"/>
      <c r="L38" s="11"/>
      <c r="M38" s="11"/>
      <c r="N38" s="11"/>
      <c r="O38" s="11"/>
    </row>
    <row r="39" spans="1:15" x14ac:dyDescent="0.35">
      <c r="A39" s="51">
        <v>26</v>
      </c>
      <c r="B39" s="34">
        <f>IF(NOT(ISBLANK(A39)),VLOOKUP(A39,Tabellen!$A$2:$B$152,2,FALSE),"")</f>
        <v>78.599999999999994</v>
      </c>
      <c r="C39" s="35">
        <v>22</v>
      </c>
      <c r="D39" s="36">
        <f>IF(C39=0,0,(MAX(0,(B39-(B39/21*(VLOOKUP($B$12,Tabellen!$E$2:$F$2,2,FALSE)-C39))))))</f>
        <v>78.599999999999994</v>
      </c>
      <c r="E39" s="37">
        <f t="shared" si="1"/>
        <v>6.8706293706293706E-2</v>
      </c>
      <c r="F39" s="56">
        <f>E39*G12</f>
        <v>1.3741258741258741E-2</v>
      </c>
      <c r="G39" s="43" t="str">
        <f t="shared" si="2"/>
        <v>ok</v>
      </c>
      <c r="H39" s="38">
        <f>E39+I12</f>
        <v>0.1687062937062937</v>
      </c>
      <c r="I39" s="43" t="str">
        <f t="shared" si="0"/>
        <v>niet ok</v>
      </c>
      <c r="J39" s="56">
        <f t="shared" si="3"/>
        <v>1.3741258741258741E-2</v>
      </c>
      <c r="K39" s="11"/>
      <c r="L39" s="11"/>
      <c r="M39" s="11"/>
      <c r="N39" s="11"/>
      <c r="O39" s="11"/>
    </row>
    <row r="40" spans="1:15" x14ac:dyDescent="0.35">
      <c r="A40" s="51">
        <v>27</v>
      </c>
      <c r="B40" s="34">
        <f>IF(NOT(ISBLANK(A40)),VLOOKUP(A40,Tabellen!$A$2:$B$152,2,FALSE),"")</f>
        <v>81</v>
      </c>
      <c r="C40" s="35">
        <v>22</v>
      </c>
      <c r="D40" s="36">
        <f>IF(C40=0,0,(MAX(0,(B40-(B40/21*(VLOOKUP($B$12,Tabellen!$E$2:$F$2,2,FALSE)-C40))))))</f>
        <v>81</v>
      </c>
      <c r="E40" s="37">
        <f t="shared" si="1"/>
        <v>6.8181818181818177E-2</v>
      </c>
      <c r="F40" s="56">
        <f>E40*G12</f>
        <v>1.3636363636363636E-2</v>
      </c>
      <c r="G40" s="43" t="str">
        <f t="shared" si="2"/>
        <v>ok</v>
      </c>
      <c r="H40" s="38">
        <f>E40+I12</f>
        <v>0.16818181818181818</v>
      </c>
      <c r="I40" s="43" t="str">
        <f t="shared" si="0"/>
        <v>niet ok</v>
      </c>
      <c r="J40" s="56">
        <f t="shared" si="3"/>
        <v>1.3636363636363636E-2</v>
      </c>
      <c r="K40" s="11"/>
      <c r="L40" s="11"/>
      <c r="M40" s="11"/>
      <c r="N40" s="11"/>
      <c r="O40" s="11"/>
    </row>
    <row r="41" spans="1:15" x14ac:dyDescent="0.35">
      <c r="A41" s="51">
        <v>28</v>
      </c>
      <c r="B41" s="34">
        <f>IF(NOT(ISBLANK(A41)),VLOOKUP(A41,Tabellen!$A$2:$B$152,2,FALSE),"")</f>
        <v>82.8</v>
      </c>
      <c r="C41" s="35">
        <v>22</v>
      </c>
      <c r="D41" s="36">
        <f>IF(C41=0,0,(MAX(0,(B41-(B41/21*(VLOOKUP($B$12,Tabellen!$E$2:$F$2,2,FALSE)-C41))))))</f>
        <v>82.8</v>
      </c>
      <c r="E41" s="37">
        <f t="shared" si="1"/>
        <v>6.7207792207792202E-2</v>
      </c>
      <c r="F41" s="56">
        <f>E41*G12</f>
        <v>1.3441558441558442E-2</v>
      </c>
      <c r="G41" s="43" t="str">
        <f t="shared" si="2"/>
        <v>ok</v>
      </c>
      <c r="H41" s="38">
        <f>E41+I12</f>
        <v>0.16720779220779219</v>
      </c>
      <c r="I41" s="43" t="str">
        <f t="shared" si="0"/>
        <v>niet ok</v>
      </c>
      <c r="J41" s="56">
        <f t="shared" si="3"/>
        <v>1.3441558441558442E-2</v>
      </c>
      <c r="K41" s="11"/>
      <c r="L41" s="11"/>
      <c r="M41" s="11"/>
      <c r="N41" s="11"/>
      <c r="O41" s="11"/>
    </row>
    <row r="42" spans="1:15" x14ac:dyDescent="0.35">
      <c r="A42" s="51">
        <v>29</v>
      </c>
      <c r="B42" s="34">
        <f>IF(NOT(ISBLANK(A42)),VLOOKUP(A42,Tabellen!$A$2:$B$152,2,FALSE),"")</f>
        <v>85.2</v>
      </c>
      <c r="C42" s="35">
        <v>22</v>
      </c>
      <c r="D42" s="36">
        <f>IF(C42=0,0,(MAX(0,(B42-(B42/21*(VLOOKUP($B$12,Tabellen!$E$2:$F$2,2,FALSE)-C42))))))</f>
        <v>85.2</v>
      </c>
      <c r="E42" s="37">
        <f t="shared" si="1"/>
        <v>6.6771159874608146E-2</v>
      </c>
      <c r="F42" s="56">
        <f>E42*G12</f>
        <v>1.3354231974921631E-2</v>
      </c>
      <c r="G42" s="43" t="str">
        <f t="shared" si="2"/>
        <v>ok</v>
      </c>
      <c r="H42" s="38">
        <f>E42+I12</f>
        <v>0.16677115987460817</v>
      </c>
      <c r="I42" s="43" t="str">
        <f t="shared" si="0"/>
        <v>niet ok</v>
      </c>
      <c r="J42" s="56">
        <f t="shared" si="3"/>
        <v>1.3354231974921631E-2</v>
      </c>
      <c r="K42" s="11"/>
      <c r="L42" s="11"/>
      <c r="M42" s="11"/>
      <c r="N42" s="11"/>
      <c r="O42" s="11"/>
    </row>
    <row r="43" spans="1:15" x14ac:dyDescent="0.35">
      <c r="A43" s="51">
        <v>30</v>
      </c>
      <c r="B43" s="34">
        <f>IF(NOT(ISBLANK(A43)),VLOOKUP(A43,Tabellen!$A$2:$B$152,2,FALSE),"")</f>
        <v>87.6</v>
      </c>
      <c r="C43" s="35">
        <v>22</v>
      </c>
      <c r="D43" s="36">
        <f>IF(C43=0,0,(MAX(0,(B43-(B43/21*(VLOOKUP($B$12,Tabellen!$E$2:$F$2,2,FALSE)-C43))))))</f>
        <v>87.6</v>
      </c>
      <c r="E43" s="37">
        <f t="shared" si="1"/>
        <v>6.6363636363636361E-2</v>
      </c>
      <c r="F43" s="56">
        <f>E43*G12</f>
        <v>1.3272727272727273E-2</v>
      </c>
      <c r="G43" s="43" t="str">
        <f t="shared" si="2"/>
        <v>ok</v>
      </c>
      <c r="H43" s="38">
        <f>E43+I12</f>
        <v>0.16636363636363638</v>
      </c>
      <c r="I43" s="43" t="str">
        <f t="shared" si="0"/>
        <v>niet ok</v>
      </c>
      <c r="J43" s="56">
        <f t="shared" si="3"/>
        <v>1.3272727272727273E-2</v>
      </c>
      <c r="K43" s="11"/>
      <c r="L43" s="11"/>
      <c r="M43" s="11"/>
      <c r="N43" s="11"/>
      <c r="O43" s="11"/>
    </row>
    <row r="44" spans="1:15" x14ac:dyDescent="0.35">
      <c r="A44" s="51">
        <v>31</v>
      </c>
      <c r="B44" s="34">
        <f>IF(NOT(ISBLANK(A44)),VLOOKUP(A44,Tabellen!$A$2:$B$152,2,FALSE),"")</f>
        <v>90.6</v>
      </c>
      <c r="C44" s="35">
        <v>22</v>
      </c>
      <c r="D44" s="36">
        <f>IF(C44=0,0,(MAX(0,(B44-(B44/21*(VLOOKUP($B$12,Tabellen!$E$2:$F$2,2,FALSE)-C44))))))</f>
        <v>90.6</v>
      </c>
      <c r="E44" s="37">
        <f t="shared" si="1"/>
        <v>6.6422287390029325E-2</v>
      </c>
      <c r="F44" s="56">
        <f>E44*G12</f>
        <v>1.3284457478005865E-2</v>
      </c>
      <c r="G44" s="43" t="str">
        <f t="shared" si="2"/>
        <v>ok</v>
      </c>
      <c r="H44" s="38">
        <f>E44+I12</f>
        <v>0.16642228739002934</v>
      </c>
      <c r="I44" s="43" t="str">
        <f t="shared" si="0"/>
        <v>niet ok</v>
      </c>
      <c r="J44" s="56">
        <f t="shared" si="3"/>
        <v>1.3284457478005865E-2</v>
      </c>
      <c r="K44" s="11"/>
      <c r="L44" s="11"/>
      <c r="M44" s="11"/>
      <c r="N44" s="11"/>
      <c r="O44" s="11"/>
    </row>
    <row r="45" spans="1:15" x14ac:dyDescent="0.35">
      <c r="A45" s="51">
        <v>32</v>
      </c>
      <c r="B45" s="34">
        <f>IF(NOT(ISBLANK(A45)),VLOOKUP(A45,Tabellen!$A$2:$B$152,2,FALSE),"")</f>
        <v>90.6</v>
      </c>
      <c r="C45" s="35">
        <v>22</v>
      </c>
      <c r="D45" s="36">
        <f>IF(C45=0,0,(MAX(0,(B45-(B45/21*(VLOOKUP($B$12,Tabellen!$E$2:$F$2,2,FALSE)-C45))))))</f>
        <v>90.6</v>
      </c>
      <c r="E45" s="37">
        <f t="shared" si="1"/>
        <v>6.4346590909090909E-2</v>
      </c>
      <c r="F45" s="56">
        <f>E45*G12</f>
        <v>1.2869318181818183E-2</v>
      </c>
      <c r="G45" s="43" t="str">
        <f t="shared" si="2"/>
        <v>ok</v>
      </c>
      <c r="H45" s="38">
        <f>E45+I12</f>
        <v>0.16434659090909093</v>
      </c>
      <c r="I45" s="43" t="str">
        <f t="shared" si="0"/>
        <v>niet ok</v>
      </c>
      <c r="J45" s="56">
        <f t="shared" si="3"/>
        <v>1.2869318181818183E-2</v>
      </c>
      <c r="K45" s="11"/>
      <c r="L45" s="11"/>
      <c r="M45" s="11"/>
      <c r="N45" s="11"/>
      <c r="O45" s="11"/>
    </row>
    <row r="46" spans="1:15" x14ac:dyDescent="0.35">
      <c r="A46" s="51">
        <v>33</v>
      </c>
      <c r="B46" s="34">
        <f>IF(NOT(ISBLANK(A46)),VLOOKUP(A46,Tabellen!$A$2:$B$152,2,FALSE),"")</f>
        <v>90.6</v>
      </c>
      <c r="C46" s="35">
        <v>22</v>
      </c>
      <c r="D46" s="36">
        <f>IF(C46=0,0,(MAX(0,(B46-(B46/21*(VLOOKUP($B$12,Tabellen!$E$2:$F$2,2,FALSE)-C46))))))</f>
        <v>90.6</v>
      </c>
      <c r="E46" s="37">
        <f t="shared" si="1"/>
        <v>6.2396694214876029E-2</v>
      </c>
      <c r="F46" s="56">
        <f>E46*G12</f>
        <v>1.2479338842975207E-2</v>
      </c>
      <c r="G46" s="43" t="str">
        <f t="shared" si="2"/>
        <v>ok</v>
      </c>
      <c r="H46" s="38">
        <f>E46+I12</f>
        <v>0.16239669421487604</v>
      </c>
      <c r="I46" s="43" t="str">
        <f t="shared" ref="I46:I77" si="4">IF(E46*1.2&gt;H46,"ok","niet ok")</f>
        <v>niet ok</v>
      </c>
      <c r="J46" s="56">
        <f t="shared" si="3"/>
        <v>1.2479338842975207E-2</v>
      </c>
      <c r="K46" s="11"/>
      <c r="L46" s="11"/>
      <c r="M46" s="11"/>
      <c r="N46" s="11"/>
      <c r="O46" s="11"/>
    </row>
    <row r="47" spans="1:15" x14ac:dyDescent="0.35">
      <c r="A47" s="51">
        <v>34</v>
      </c>
      <c r="B47" s="34">
        <f>IF(NOT(ISBLANK(A47)),VLOOKUP(A47,Tabellen!$A$2:$B$152,2,FALSE),"")</f>
        <v>96</v>
      </c>
      <c r="C47" s="35">
        <v>22</v>
      </c>
      <c r="D47" s="36">
        <f>IF(C47=0,0,(MAX(0,(B47-(B47/21*(VLOOKUP($B$12,Tabellen!$E$2:$F$2,2,FALSE)-C47))))))</f>
        <v>96</v>
      </c>
      <c r="E47" s="37">
        <f t="shared" si="1"/>
        <v>6.4171122994652413E-2</v>
      </c>
      <c r="F47" s="56">
        <f>E47*G12</f>
        <v>1.2834224598930483E-2</v>
      </c>
      <c r="G47" s="43" t="str">
        <f t="shared" si="2"/>
        <v>ok</v>
      </c>
      <c r="H47" s="38">
        <f>E47+I12</f>
        <v>0.16417112299465242</v>
      </c>
      <c r="I47" s="43" t="str">
        <f t="shared" si="4"/>
        <v>niet ok</v>
      </c>
      <c r="J47" s="56">
        <f t="shared" si="3"/>
        <v>1.2834224598930483E-2</v>
      </c>
      <c r="K47" s="11"/>
      <c r="L47" s="11"/>
      <c r="M47" s="11"/>
      <c r="N47" s="11"/>
      <c r="O47" s="11"/>
    </row>
    <row r="48" spans="1:15" x14ac:dyDescent="0.35">
      <c r="A48" s="51">
        <v>35</v>
      </c>
      <c r="B48" s="34">
        <f>IF(NOT(ISBLANK(A48)),VLOOKUP(A48,Tabellen!$A$2:$B$152,2,FALSE),"")</f>
        <v>96</v>
      </c>
      <c r="C48" s="35">
        <v>22</v>
      </c>
      <c r="D48" s="36">
        <f>IF(C48=0,0,(MAX(0,(B48-(B48/21*(VLOOKUP($B$12,Tabellen!$E$2:$F$2,2,FALSE)-C48))))))</f>
        <v>96</v>
      </c>
      <c r="E48" s="37">
        <f t="shared" si="1"/>
        <v>6.2337662337662338E-2</v>
      </c>
      <c r="F48" s="56">
        <f>E48*G12</f>
        <v>1.2467532467532468E-2</v>
      </c>
      <c r="G48" s="43" t="str">
        <f t="shared" si="2"/>
        <v>ok</v>
      </c>
      <c r="H48" s="38">
        <f>E48+I12</f>
        <v>0.16233766233766234</v>
      </c>
      <c r="I48" s="43" t="str">
        <f t="shared" si="4"/>
        <v>niet ok</v>
      </c>
      <c r="J48" s="56">
        <f t="shared" si="3"/>
        <v>1.2467532467532468E-2</v>
      </c>
      <c r="K48" s="11"/>
      <c r="L48" s="11"/>
      <c r="M48" s="11"/>
      <c r="N48" s="11"/>
      <c r="O48" s="11"/>
    </row>
    <row r="49" spans="1:15" x14ac:dyDescent="0.35">
      <c r="A49" s="51">
        <v>36</v>
      </c>
      <c r="B49" s="34">
        <f>IF(NOT(ISBLANK(A49)),VLOOKUP(A49,Tabellen!$A$2:$B$152,2,FALSE),"")</f>
        <v>96</v>
      </c>
      <c r="C49" s="35">
        <v>22</v>
      </c>
      <c r="D49" s="36">
        <f>IF(C49=0,0,(MAX(0,(B49-(B49/21*(VLOOKUP($B$12,Tabellen!$E$2:$F$2,2,FALSE)-C49))))))</f>
        <v>96</v>
      </c>
      <c r="E49" s="37">
        <f t="shared" si="1"/>
        <v>6.0606060606060608E-2</v>
      </c>
      <c r="F49" s="56">
        <f>E49*G12</f>
        <v>1.2121212121212123E-2</v>
      </c>
      <c r="G49" s="43" t="str">
        <f t="shared" si="2"/>
        <v>ok</v>
      </c>
      <c r="H49" s="38">
        <f>E49+I12</f>
        <v>0.16060606060606061</v>
      </c>
      <c r="I49" s="43" t="str">
        <f t="shared" si="4"/>
        <v>niet ok</v>
      </c>
      <c r="J49" s="56">
        <f t="shared" si="3"/>
        <v>1.2121212121212123E-2</v>
      </c>
      <c r="K49" s="11"/>
      <c r="L49" s="11"/>
      <c r="M49" s="11"/>
      <c r="N49" s="11"/>
      <c r="O49" s="11"/>
    </row>
    <row r="50" spans="1:15" x14ac:dyDescent="0.35">
      <c r="A50" s="51">
        <v>37</v>
      </c>
      <c r="B50" s="34">
        <f>IF(NOT(ISBLANK(A50)),VLOOKUP(A50,Tabellen!$A$2:$B$152,2,FALSE),"")</f>
        <v>101.39999999999999</v>
      </c>
      <c r="C50" s="35">
        <v>22</v>
      </c>
      <c r="D50" s="36">
        <f>IF(C50=0,0,(MAX(0,(B50-(B50/21*(VLOOKUP($B$12,Tabellen!$E$2:$F$2,2,FALSE)-C50))))))</f>
        <v>101.39999999999999</v>
      </c>
      <c r="E50" s="37">
        <f t="shared" si="1"/>
        <v>6.2285012285012278E-2</v>
      </c>
      <c r="F50" s="56">
        <f>E50*G12</f>
        <v>1.2457002457002457E-2</v>
      </c>
      <c r="G50" s="43" t="str">
        <f t="shared" si="2"/>
        <v>ok</v>
      </c>
      <c r="H50" s="38">
        <f>E50+I12</f>
        <v>0.1622850122850123</v>
      </c>
      <c r="I50" s="43" t="str">
        <f t="shared" si="4"/>
        <v>niet ok</v>
      </c>
      <c r="J50" s="56">
        <f t="shared" si="3"/>
        <v>1.2457002457002457E-2</v>
      </c>
      <c r="K50" s="11"/>
      <c r="L50" s="11"/>
      <c r="M50" s="11"/>
      <c r="N50" s="11"/>
      <c r="O50" s="11"/>
    </row>
    <row r="51" spans="1:15" x14ac:dyDescent="0.35">
      <c r="A51" s="51">
        <v>38</v>
      </c>
      <c r="B51" s="34">
        <f>IF(NOT(ISBLANK(A51)),VLOOKUP(A51,Tabellen!$A$2:$B$152,2,FALSE),"")</f>
        <v>101.39999999999999</v>
      </c>
      <c r="C51" s="35">
        <v>22</v>
      </c>
      <c r="D51" s="36">
        <f>IF(C51=0,0,(MAX(0,(B51-(B51/21*(VLOOKUP($B$12,Tabellen!$E$2:$F$2,2,FALSE)-C51))))))</f>
        <v>101.39999999999999</v>
      </c>
      <c r="E51" s="37">
        <f t="shared" si="1"/>
        <v>6.0645933014354059E-2</v>
      </c>
      <c r="F51" s="56">
        <f>E51*G12</f>
        <v>1.2129186602870812E-2</v>
      </c>
      <c r="G51" s="43" t="str">
        <f t="shared" si="2"/>
        <v>ok</v>
      </c>
      <c r="H51" s="38">
        <f>E51+I12</f>
        <v>0.16064593301435406</v>
      </c>
      <c r="I51" s="43" t="str">
        <f t="shared" si="4"/>
        <v>niet ok</v>
      </c>
      <c r="J51" s="56">
        <f t="shared" si="3"/>
        <v>1.2129186602870812E-2</v>
      </c>
      <c r="K51" s="11"/>
      <c r="L51" s="11"/>
      <c r="M51" s="11"/>
      <c r="N51" s="11"/>
      <c r="O51" s="11"/>
    </row>
    <row r="52" spans="1:15" x14ac:dyDescent="0.35">
      <c r="A52" s="51">
        <v>39</v>
      </c>
      <c r="B52" s="34">
        <f>IF(NOT(ISBLANK(A52)),VLOOKUP(A52,Tabellen!$A$2:$B$152,2,FALSE),"")</f>
        <v>101.39999999999999</v>
      </c>
      <c r="C52" s="35">
        <v>22</v>
      </c>
      <c r="D52" s="36">
        <f>IF(C52=0,0,(MAX(0,(B52-(B52/21*(VLOOKUP($B$12,Tabellen!$E$2:$F$2,2,FALSE)-C52))))))</f>
        <v>101.39999999999999</v>
      </c>
      <c r="E52" s="37">
        <f t="shared" si="1"/>
        <v>5.9090909090909083E-2</v>
      </c>
      <c r="F52" s="56">
        <f>E52*G12</f>
        <v>1.1818181818181818E-2</v>
      </c>
      <c r="G52" s="43" t="str">
        <f t="shared" si="2"/>
        <v>ok</v>
      </c>
      <c r="H52" s="38">
        <f>E52+I12</f>
        <v>0.15909090909090909</v>
      </c>
      <c r="I52" s="43" t="str">
        <f t="shared" si="4"/>
        <v>niet ok</v>
      </c>
      <c r="J52" s="56">
        <f t="shared" si="3"/>
        <v>1.1818181818181818E-2</v>
      </c>
      <c r="K52" s="11"/>
      <c r="L52" s="11"/>
      <c r="M52" s="11"/>
      <c r="N52" s="11"/>
      <c r="O52" s="11"/>
    </row>
    <row r="53" spans="1:15" x14ac:dyDescent="0.35">
      <c r="A53" s="51">
        <v>40</v>
      </c>
      <c r="B53" s="34">
        <f>IF(NOT(ISBLANK(A53)),VLOOKUP(A53,Tabellen!$A$2:$B$152,2,FALSE),"")</f>
        <v>106.8</v>
      </c>
      <c r="C53" s="35">
        <v>22</v>
      </c>
      <c r="D53" s="36">
        <f>IF(C53=0,0,(MAX(0,(B53-(B53/21*(VLOOKUP($B$12,Tabellen!$E$2:$F$2,2,FALSE)-C53))))))</f>
        <v>106.8</v>
      </c>
      <c r="E53" s="37">
        <f t="shared" si="1"/>
        <v>6.0681818181818177E-2</v>
      </c>
      <c r="F53" s="56">
        <f>E53*G12</f>
        <v>1.2136363636363636E-2</v>
      </c>
      <c r="G53" s="43" t="str">
        <f t="shared" si="2"/>
        <v>ok</v>
      </c>
      <c r="H53" s="38">
        <f>E53+I12</f>
        <v>0.16068181818181818</v>
      </c>
      <c r="I53" s="43" t="str">
        <f t="shared" si="4"/>
        <v>niet ok</v>
      </c>
      <c r="J53" s="56">
        <f t="shared" si="3"/>
        <v>1.2136363636363636E-2</v>
      </c>
      <c r="K53" s="11"/>
      <c r="L53" s="11"/>
      <c r="M53" s="11"/>
      <c r="N53" s="11"/>
      <c r="O53" s="11"/>
    </row>
    <row r="54" spans="1:15" x14ac:dyDescent="0.35">
      <c r="A54" s="51">
        <v>41</v>
      </c>
      <c r="B54" s="34">
        <f>IF(NOT(ISBLANK(A54)),VLOOKUP(A54,Tabellen!$A$2:$B$152,2,FALSE),"")</f>
        <v>106.8</v>
      </c>
      <c r="C54" s="35">
        <v>22</v>
      </c>
      <c r="D54" s="36">
        <f>IF(C54=0,0,(MAX(0,(B54-(B54/21*(VLOOKUP($B$12,Tabellen!$E$2:$F$2,2,FALSE)-C54))))))</f>
        <v>106.8</v>
      </c>
      <c r="E54" s="37">
        <f t="shared" si="1"/>
        <v>5.9201773835920173E-2</v>
      </c>
      <c r="F54" s="56">
        <f>E54*G12</f>
        <v>1.1840354767184036E-2</v>
      </c>
      <c r="G54" s="43" t="str">
        <f t="shared" si="2"/>
        <v>ok</v>
      </c>
      <c r="H54" s="38">
        <f>E54+I12</f>
        <v>0.15920177383592019</v>
      </c>
      <c r="I54" s="43" t="str">
        <f t="shared" si="4"/>
        <v>niet ok</v>
      </c>
      <c r="J54" s="56">
        <f t="shared" si="3"/>
        <v>1.1840354767184036E-2</v>
      </c>
      <c r="K54" s="11"/>
      <c r="L54" s="11"/>
      <c r="M54" s="11"/>
      <c r="N54" s="11"/>
      <c r="O54" s="11"/>
    </row>
    <row r="55" spans="1:15" x14ac:dyDescent="0.35">
      <c r="A55" s="51">
        <v>42</v>
      </c>
      <c r="B55" s="34">
        <f>IF(NOT(ISBLANK(A55)),VLOOKUP(A55,Tabellen!$A$2:$B$152,2,FALSE),"")</f>
        <v>106.8</v>
      </c>
      <c r="C55" s="35">
        <v>22</v>
      </c>
      <c r="D55" s="36">
        <f>IF(C55=0,0,(MAX(0,(B55-(B55/21*(VLOOKUP($B$12,Tabellen!$E$2:$F$2,2,FALSE)-C55))))))</f>
        <v>106.8</v>
      </c>
      <c r="E55" s="37">
        <f t="shared" si="1"/>
        <v>5.7792207792207791E-2</v>
      </c>
      <c r="F55" s="56">
        <f>E55*G12</f>
        <v>1.155844155844156E-2</v>
      </c>
      <c r="G55" s="43" t="str">
        <f t="shared" si="2"/>
        <v>ok</v>
      </c>
      <c r="H55" s="38">
        <f>E55+I12</f>
        <v>0.15779220779220779</v>
      </c>
      <c r="I55" s="43" t="str">
        <f t="shared" si="4"/>
        <v>niet ok</v>
      </c>
      <c r="J55" s="56">
        <f t="shared" si="3"/>
        <v>1.155844155844156E-2</v>
      </c>
      <c r="K55" s="11"/>
      <c r="L55" s="11"/>
      <c r="M55" s="11"/>
      <c r="N55" s="11"/>
      <c r="O55" s="11"/>
    </row>
    <row r="56" spans="1:15" x14ac:dyDescent="0.35">
      <c r="A56" s="51">
        <v>43</v>
      </c>
      <c r="B56" s="34">
        <f>IF(NOT(ISBLANK(A56)),VLOOKUP(A56,Tabellen!$A$2:$B$152,2,FALSE),"")</f>
        <v>112.2</v>
      </c>
      <c r="C56" s="35">
        <v>22</v>
      </c>
      <c r="D56" s="36">
        <f>IF(C56=0,0,(MAX(0,(B56-(B56/21*(VLOOKUP($B$12,Tabellen!$E$2:$F$2,2,FALSE)-C56))))))</f>
        <v>112.2</v>
      </c>
      <c r="E56" s="37">
        <f t="shared" si="1"/>
        <v>5.9302325581395351E-2</v>
      </c>
      <c r="F56" s="56">
        <f>E56*G12</f>
        <v>1.186046511627907E-2</v>
      </c>
      <c r="G56" s="43" t="str">
        <f t="shared" si="2"/>
        <v>ok</v>
      </c>
      <c r="H56" s="38">
        <f>E56+I12</f>
        <v>0.15930232558139534</v>
      </c>
      <c r="I56" s="43" t="str">
        <f t="shared" si="4"/>
        <v>niet ok</v>
      </c>
      <c r="J56" s="56">
        <f t="shared" si="3"/>
        <v>1.186046511627907E-2</v>
      </c>
      <c r="K56" s="11"/>
      <c r="L56" s="11"/>
      <c r="M56" s="11"/>
      <c r="N56" s="11"/>
      <c r="O56" s="11"/>
    </row>
    <row r="57" spans="1:15" x14ac:dyDescent="0.35">
      <c r="A57" s="51">
        <v>44</v>
      </c>
      <c r="B57" s="34">
        <f>IF(NOT(ISBLANK(A57)),VLOOKUP(A57,Tabellen!$A$2:$B$152,2,FALSE),"")</f>
        <v>112.2</v>
      </c>
      <c r="C57" s="35">
        <v>22</v>
      </c>
      <c r="D57" s="36">
        <f>IF(C57=0,0,(MAX(0,(B57-(B57/21*(VLOOKUP($B$12,Tabellen!$E$2:$F$2,2,FALSE)-C57))))))</f>
        <v>112.2</v>
      </c>
      <c r="E57" s="37">
        <f t="shared" si="1"/>
        <v>5.7954545454545453E-2</v>
      </c>
      <c r="F57" s="56">
        <f>E57*G12</f>
        <v>1.1590909090909091E-2</v>
      </c>
      <c r="G57" s="43" t="str">
        <f t="shared" si="2"/>
        <v>ok</v>
      </c>
      <c r="H57" s="38">
        <f>E57+I12</f>
        <v>0.15795454545454546</v>
      </c>
      <c r="I57" s="43" t="str">
        <f t="shared" si="4"/>
        <v>niet ok</v>
      </c>
      <c r="J57" s="56">
        <f t="shared" si="3"/>
        <v>1.1590909090909091E-2</v>
      </c>
      <c r="K57" s="11"/>
      <c r="L57" s="11"/>
      <c r="M57" s="11"/>
      <c r="N57" s="11"/>
      <c r="O57" s="11"/>
    </row>
    <row r="58" spans="1:15" x14ac:dyDescent="0.35">
      <c r="A58" s="51">
        <v>45</v>
      </c>
      <c r="B58" s="34">
        <f>IF(NOT(ISBLANK(A58)),VLOOKUP(A58,Tabellen!$A$2:$B$152,2,FALSE),"")</f>
        <v>112.2</v>
      </c>
      <c r="C58" s="35">
        <v>22</v>
      </c>
      <c r="D58" s="36">
        <f>IF(C58=0,0,(MAX(0,(B58-(B58/21*(VLOOKUP($B$12,Tabellen!$E$2:$F$2,2,FALSE)-C58))))))</f>
        <v>112.2</v>
      </c>
      <c r="E58" s="37">
        <f t="shared" si="1"/>
        <v>5.6666666666666671E-2</v>
      </c>
      <c r="F58" s="56">
        <f>E58*G12</f>
        <v>1.1333333333333334E-2</v>
      </c>
      <c r="G58" s="43" t="str">
        <f t="shared" si="2"/>
        <v>ok</v>
      </c>
      <c r="H58" s="38">
        <f>E58+I12</f>
        <v>0.15666666666666668</v>
      </c>
      <c r="I58" s="43" t="str">
        <f t="shared" si="4"/>
        <v>niet ok</v>
      </c>
      <c r="J58" s="56">
        <f t="shared" si="3"/>
        <v>1.1333333333333334E-2</v>
      </c>
      <c r="K58" s="11"/>
      <c r="L58" s="11"/>
      <c r="M58" s="11"/>
      <c r="N58" s="11"/>
      <c r="O58" s="11"/>
    </row>
    <row r="59" spans="1:15" x14ac:dyDescent="0.35">
      <c r="A59" s="51">
        <v>46</v>
      </c>
      <c r="B59" s="34">
        <f>IF(NOT(ISBLANK(A59)),VLOOKUP(A59,Tabellen!$A$2:$B$152,2,FALSE),"")</f>
        <v>117</v>
      </c>
      <c r="C59" s="35">
        <v>22</v>
      </c>
      <c r="D59" s="36">
        <f>IF(C59=0,0,(MAX(0,(B59-(B59/21*(VLOOKUP($B$12,Tabellen!$E$2:$F$2,2,FALSE)-C59))))))</f>
        <v>117</v>
      </c>
      <c r="E59" s="37">
        <f t="shared" si="1"/>
        <v>5.7806324110671936E-2</v>
      </c>
      <c r="F59" s="56">
        <f>E59*G12</f>
        <v>1.1561264822134388E-2</v>
      </c>
      <c r="G59" s="43" t="str">
        <f t="shared" si="2"/>
        <v>ok</v>
      </c>
      <c r="H59" s="38">
        <f>E59+I12</f>
        <v>0.15780632411067194</v>
      </c>
      <c r="I59" s="43" t="str">
        <f t="shared" si="4"/>
        <v>niet ok</v>
      </c>
      <c r="J59" s="56">
        <f t="shared" si="3"/>
        <v>1.1561264822134388E-2</v>
      </c>
      <c r="K59" s="11"/>
      <c r="L59" s="11"/>
      <c r="M59" s="11"/>
      <c r="N59" s="11"/>
      <c r="O59" s="11"/>
    </row>
    <row r="60" spans="1:15" x14ac:dyDescent="0.35">
      <c r="A60" s="51">
        <v>47</v>
      </c>
      <c r="B60" s="34">
        <f>IF(NOT(ISBLANK(A60)),VLOOKUP(A60,Tabellen!$A$2:$B$152,2,FALSE),"")</f>
        <v>117</v>
      </c>
      <c r="C60" s="35">
        <v>22</v>
      </c>
      <c r="D60" s="36">
        <f>IF(C60=0,0,(MAX(0,(B60-(B60/21*(VLOOKUP($B$12,Tabellen!$E$2:$F$2,2,FALSE)-C60))))))</f>
        <v>117</v>
      </c>
      <c r="E60" s="37">
        <f t="shared" si="1"/>
        <v>5.6576402321083172E-2</v>
      </c>
      <c r="F60" s="56">
        <f>E60*G12</f>
        <v>1.1315280464216634E-2</v>
      </c>
      <c r="G60" s="43" t="str">
        <f t="shared" si="2"/>
        <v>ok</v>
      </c>
      <c r="H60" s="38">
        <f>E60+I12</f>
        <v>0.15657640232108316</v>
      </c>
      <c r="I60" s="43" t="str">
        <f t="shared" si="4"/>
        <v>niet ok</v>
      </c>
      <c r="J60" s="56">
        <f t="shared" si="3"/>
        <v>1.1315280464216634E-2</v>
      </c>
      <c r="K60" s="11"/>
      <c r="L60" s="11"/>
      <c r="M60" s="11"/>
      <c r="N60" s="11"/>
      <c r="O60" s="11"/>
    </row>
    <row r="61" spans="1:15" x14ac:dyDescent="0.35">
      <c r="A61" s="51">
        <v>48</v>
      </c>
      <c r="B61" s="34">
        <f>IF(NOT(ISBLANK(A61)),VLOOKUP(A61,Tabellen!$A$2:$B$152,2,FALSE),"")</f>
        <v>117</v>
      </c>
      <c r="C61" s="35">
        <v>22</v>
      </c>
      <c r="D61" s="36">
        <f>IF(C61=0,0,(MAX(0,(B61-(B61/21*(VLOOKUP($B$12,Tabellen!$E$2:$F$2,2,FALSE)-C61))))))</f>
        <v>117</v>
      </c>
      <c r="E61" s="37">
        <f t="shared" si="1"/>
        <v>5.5397727272727272E-2</v>
      </c>
      <c r="F61" s="56">
        <f>E61*G12</f>
        <v>1.1079545454545455E-2</v>
      </c>
      <c r="G61" s="43" t="str">
        <f t="shared" si="2"/>
        <v>ok</v>
      </c>
      <c r="H61" s="38">
        <f>E61+I12</f>
        <v>0.15539772727272727</v>
      </c>
      <c r="I61" s="43" t="str">
        <f t="shared" si="4"/>
        <v>niet ok</v>
      </c>
      <c r="J61" s="56">
        <f t="shared" si="3"/>
        <v>1.1079545454545455E-2</v>
      </c>
      <c r="K61" s="11"/>
      <c r="L61" s="11"/>
      <c r="M61" s="11"/>
      <c r="N61" s="11"/>
      <c r="O61" s="11"/>
    </row>
    <row r="62" spans="1:15" x14ac:dyDescent="0.35">
      <c r="A62" s="51">
        <v>49</v>
      </c>
      <c r="B62" s="34">
        <f>IF(NOT(ISBLANK(A62)),VLOOKUP(A62,Tabellen!$A$2:$B$152,2,FALSE),"")</f>
        <v>122.39999999999999</v>
      </c>
      <c r="C62" s="35">
        <v>22</v>
      </c>
      <c r="D62" s="36">
        <f>IF(C62=0,0,(MAX(0,(B62-(B62/21*(VLOOKUP($B$12,Tabellen!$E$2:$F$2,2,FALSE)-C62))))))</f>
        <v>122.39999999999999</v>
      </c>
      <c r="E62" s="37">
        <f t="shared" si="1"/>
        <v>5.6771799628942479E-2</v>
      </c>
      <c r="F62" s="56">
        <f>E62*G12</f>
        <v>1.1354359925788496E-2</v>
      </c>
      <c r="G62" s="43" t="str">
        <f t="shared" si="2"/>
        <v>ok</v>
      </c>
      <c r="H62" s="38">
        <f>E62+I12</f>
        <v>0.1567717996289425</v>
      </c>
      <c r="I62" s="43" t="str">
        <f t="shared" si="4"/>
        <v>niet ok</v>
      </c>
      <c r="J62" s="56">
        <f t="shared" si="3"/>
        <v>1.1354359925788496E-2</v>
      </c>
      <c r="K62" s="11"/>
      <c r="L62" s="11"/>
      <c r="M62" s="11"/>
      <c r="N62" s="11"/>
      <c r="O62" s="11"/>
    </row>
    <row r="63" spans="1:15" x14ac:dyDescent="0.35">
      <c r="A63" s="51">
        <v>50</v>
      </c>
      <c r="B63" s="34">
        <f>IF(NOT(ISBLANK(A63)),VLOOKUP(A63,Tabellen!$A$2:$B$152,2,FALSE),"")</f>
        <v>122.39999999999999</v>
      </c>
      <c r="C63" s="35">
        <v>22</v>
      </c>
      <c r="D63" s="36">
        <f>IF(C63=0,0,(MAX(0,(B63-(B63/21*(VLOOKUP($B$12,Tabellen!$E$2:$F$2,2,FALSE)-C63))))))</f>
        <v>122.39999999999999</v>
      </c>
      <c r="E63" s="37">
        <f t="shared" si="1"/>
        <v>5.563636363636363E-2</v>
      </c>
      <c r="F63" s="56">
        <f>E63*G12</f>
        <v>1.1127272727272727E-2</v>
      </c>
      <c r="G63" s="43" t="str">
        <f t="shared" si="2"/>
        <v>ok</v>
      </c>
      <c r="H63" s="38">
        <f>E63+I12</f>
        <v>0.15563636363636363</v>
      </c>
      <c r="I63" s="43" t="str">
        <f t="shared" si="4"/>
        <v>niet ok</v>
      </c>
      <c r="J63" s="56">
        <f t="shared" si="3"/>
        <v>1.1127272727272727E-2</v>
      </c>
      <c r="K63" s="11"/>
      <c r="L63" s="11"/>
      <c r="M63" s="11"/>
      <c r="N63" s="11"/>
      <c r="O63" s="11"/>
    </row>
    <row r="64" spans="1:15" x14ac:dyDescent="0.35">
      <c r="A64" s="51">
        <v>51</v>
      </c>
      <c r="B64" s="34">
        <f>IF(NOT(ISBLANK(A64)),VLOOKUP(A64,Tabellen!$A$2:$B$152,2,FALSE),"")</f>
        <v>122.39999999999999</v>
      </c>
      <c r="C64" s="35">
        <v>22</v>
      </c>
      <c r="D64" s="36">
        <f>IF(C64=0,0,(MAX(0,(B64-(B64/21*(VLOOKUP($B$12,Tabellen!$E$2:$F$2,2,FALSE)-C64))))))</f>
        <v>122.39999999999999</v>
      </c>
      <c r="E64" s="37">
        <f t="shared" si="1"/>
        <v>5.4545454545454543E-2</v>
      </c>
      <c r="F64" s="56">
        <f>E64*G12</f>
        <v>1.090909090909091E-2</v>
      </c>
      <c r="G64" s="43" t="str">
        <f t="shared" si="2"/>
        <v>ok</v>
      </c>
      <c r="H64" s="38">
        <f>E64+I12</f>
        <v>0.15454545454545454</v>
      </c>
      <c r="I64" s="43" t="str">
        <f t="shared" si="4"/>
        <v>niet ok</v>
      </c>
      <c r="J64" s="56">
        <f t="shared" si="3"/>
        <v>1.090909090909091E-2</v>
      </c>
      <c r="K64" s="11"/>
      <c r="L64" s="11"/>
      <c r="M64" s="11"/>
      <c r="N64" s="11"/>
      <c r="O64" s="11"/>
    </row>
    <row r="65" spans="1:15" x14ac:dyDescent="0.35">
      <c r="A65" s="51">
        <v>52</v>
      </c>
      <c r="B65" s="34">
        <f>IF(NOT(ISBLANK(A65)),VLOOKUP(A65,Tabellen!$A$2:$B$152,2,FALSE),"")</f>
        <v>126</v>
      </c>
      <c r="C65" s="35">
        <v>22</v>
      </c>
      <c r="D65" s="36">
        <f>IF(C65=0,0,(MAX(0,(B65-(B65/21*(VLOOKUP($B$12,Tabellen!$E$2:$F$2,2,FALSE)-C65))))))</f>
        <v>126</v>
      </c>
      <c r="E65" s="37">
        <f t="shared" si="1"/>
        <v>5.5069930069930072E-2</v>
      </c>
      <c r="F65" s="56">
        <f>E65*G12</f>
        <v>1.1013986013986015E-2</v>
      </c>
      <c r="G65" s="43" t="str">
        <f t="shared" si="2"/>
        <v>ok</v>
      </c>
      <c r="H65" s="38">
        <f>E65+I12</f>
        <v>0.15506993006993008</v>
      </c>
      <c r="I65" s="43" t="str">
        <f t="shared" si="4"/>
        <v>niet ok</v>
      </c>
      <c r="J65" s="56">
        <f t="shared" si="3"/>
        <v>1.1013986013986015E-2</v>
      </c>
      <c r="K65" s="11"/>
      <c r="L65" s="11"/>
      <c r="M65" s="11"/>
      <c r="N65" s="11"/>
      <c r="O65" s="11"/>
    </row>
    <row r="66" spans="1:15" x14ac:dyDescent="0.35">
      <c r="A66" s="51">
        <v>53</v>
      </c>
      <c r="B66" s="34">
        <f>IF(NOT(ISBLANK(A66)),VLOOKUP(A66,Tabellen!$A$2:$B$152,2,FALSE),"")</f>
        <v>126</v>
      </c>
      <c r="C66" s="35">
        <v>22</v>
      </c>
      <c r="D66" s="36">
        <f>IF(C66=0,0,(MAX(0,(B66-(B66/21*(VLOOKUP($B$12,Tabellen!$E$2:$F$2,2,FALSE)-C66))))))</f>
        <v>126</v>
      </c>
      <c r="E66" s="37">
        <f t="shared" si="1"/>
        <v>5.4030874785591765E-2</v>
      </c>
      <c r="F66" s="56">
        <f>E66*G12</f>
        <v>1.0806174957118353E-2</v>
      </c>
      <c r="G66" s="43" t="str">
        <f t="shared" si="2"/>
        <v>ok</v>
      </c>
      <c r="H66" s="38">
        <f>E66+I12</f>
        <v>0.15403087478559177</v>
      </c>
      <c r="I66" s="43" t="str">
        <f t="shared" si="4"/>
        <v>niet ok</v>
      </c>
      <c r="J66" s="56">
        <f t="shared" si="3"/>
        <v>1.0806174957118353E-2</v>
      </c>
      <c r="K66" s="11"/>
      <c r="L66" s="11"/>
      <c r="M66" s="11"/>
      <c r="N66" s="11"/>
      <c r="O66" s="11"/>
    </row>
    <row r="67" spans="1:15" x14ac:dyDescent="0.35">
      <c r="A67" s="51">
        <v>54</v>
      </c>
      <c r="B67" s="34">
        <f>IF(NOT(ISBLANK(A67)),VLOOKUP(A67,Tabellen!$A$2:$B$152,2,FALSE),"")</f>
        <v>126</v>
      </c>
      <c r="C67" s="35">
        <v>22</v>
      </c>
      <c r="D67" s="36">
        <f>IF(C67=0,0,(MAX(0,(B67-(B67/21*(VLOOKUP($B$12,Tabellen!$E$2:$F$2,2,FALSE)-C67))))))</f>
        <v>126</v>
      </c>
      <c r="E67" s="37">
        <f t="shared" si="1"/>
        <v>5.3030303030303032E-2</v>
      </c>
      <c r="F67" s="56">
        <f>E67*G12</f>
        <v>1.0606060606060607E-2</v>
      </c>
      <c r="G67" s="43" t="str">
        <f t="shared" si="2"/>
        <v>ok</v>
      </c>
      <c r="H67" s="38">
        <f>E67+I12</f>
        <v>0.15303030303030304</v>
      </c>
      <c r="I67" s="43" t="str">
        <f t="shared" si="4"/>
        <v>niet ok</v>
      </c>
      <c r="J67" s="56">
        <f t="shared" si="3"/>
        <v>1.0606060606060607E-2</v>
      </c>
      <c r="K67" s="11"/>
      <c r="L67" s="11"/>
      <c r="M67" s="11"/>
      <c r="N67" s="11"/>
      <c r="O67" s="11"/>
    </row>
    <row r="68" spans="1:15" x14ac:dyDescent="0.35">
      <c r="A68" s="51">
        <v>55</v>
      </c>
      <c r="B68" s="34">
        <f>IF(NOT(ISBLANK(A68)),VLOOKUP(A68,Tabellen!$A$2:$B$152,2,FALSE),"")</f>
        <v>130.19999999999999</v>
      </c>
      <c r="C68" s="35">
        <v>22</v>
      </c>
      <c r="D68" s="36">
        <f>IF(C68=0,0,(MAX(0,(B68-(B68/21*(VLOOKUP($B$12,Tabellen!$E$2:$F$2,2,FALSE)-C68))))))</f>
        <v>130.19999999999999</v>
      </c>
      <c r="E68" s="37">
        <f t="shared" si="1"/>
        <v>5.3801652892561981E-2</v>
      </c>
      <c r="F68" s="56">
        <f>E68*G12</f>
        <v>1.0760330578512396E-2</v>
      </c>
      <c r="G68" s="43" t="str">
        <f t="shared" si="2"/>
        <v>ok</v>
      </c>
      <c r="H68" s="38">
        <f>E68+I12</f>
        <v>0.15380165289256198</v>
      </c>
      <c r="I68" s="43" t="str">
        <f t="shared" si="4"/>
        <v>niet ok</v>
      </c>
      <c r="J68" s="56">
        <f t="shared" si="3"/>
        <v>1.0760330578512396E-2</v>
      </c>
      <c r="K68" s="11"/>
      <c r="L68" s="11"/>
      <c r="M68" s="11"/>
      <c r="N68" s="11"/>
      <c r="O68" s="11"/>
    </row>
    <row r="69" spans="1:15" x14ac:dyDescent="0.35">
      <c r="A69" s="51">
        <v>56</v>
      </c>
      <c r="B69" s="34">
        <f>IF(NOT(ISBLANK(A69)),VLOOKUP(A69,Tabellen!$A$2:$B$152,2,FALSE),"")</f>
        <v>130.19999999999999</v>
      </c>
      <c r="C69" s="35">
        <v>22</v>
      </c>
      <c r="D69" s="36">
        <f>IF(C69=0,0,(MAX(0,(B69-(B69/21*(VLOOKUP($B$12,Tabellen!$E$2:$F$2,2,FALSE)-C69))))))</f>
        <v>130.19999999999999</v>
      </c>
      <c r="E69" s="37">
        <f t="shared" si="1"/>
        <v>5.2840909090909084E-2</v>
      </c>
      <c r="F69" s="56">
        <f>E69*G12</f>
        <v>1.0568181818181817E-2</v>
      </c>
      <c r="G69" s="43" t="str">
        <f t="shared" si="2"/>
        <v>ok</v>
      </c>
      <c r="H69" s="38">
        <f>E69+I12</f>
        <v>0.15284090909090908</v>
      </c>
      <c r="I69" s="43" t="str">
        <f t="shared" si="4"/>
        <v>niet ok</v>
      </c>
      <c r="J69" s="56">
        <f t="shared" si="3"/>
        <v>1.0568181818181817E-2</v>
      </c>
      <c r="K69" s="11"/>
      <c r="L69" s="11"/>
      <c r="M69" s="11"/>
      <c r="N69" s="11"/>
      <c r="O69" s="11"/>
    </row>
    <row r="70" spans="1:15" x14ac:dyDescent="0.35">
      <c r="A70" s="51">
        <v>57</v>
      </c>
      <c r="B70" s="34">
        <f>IF(NOT(ISBLANK(A70)),VLOOKUP(A70,Tabellen!$A$2:$B$152,2,FALSE),"")</f>
        <v>130.19999999999999</v>
      </c>
      <c r="C70" s="35">
        <v>22</v>
      </c>
      <c r="D70" s="36">
        <f>IF(C70=0,0,(MAX(0,(B70-(B70/21*(VLOOKUP($B$12,Tabellen!$E$2:$F$2,2,FALSE)-C70))))))</f>
        <v>130.19999999999999</v>
      </c>
      <c r="E70" s="37">
        <f t="shared" si="1"/>
        <v>5.1913875598086121E-2</v>
      </c>
      <c r="F70" s="56">
        <f>E70*G12</f>
        <v>1.0382775119617224E-2</v>
      </c>
      <c r="G70" s="43" t="str">
        <f t="shared" si="2"/>
        <v>ok</v>
      </c>
      <c r="H70" s="38">
        <f>E70+I12</f>
        <v>0.15191387559808611</v>
      </c>
      <c r="I70" s="43" t="str">
        <f t="shared" si="4"/>
        <v>niet ok</v>
      </c>
      <c r="J70" s="56">
        <f t="shared" si="3"/>
        <v>1.0382775119617224E-2</v>
      </c>
      <c r="K70" s="11"/>
      <c r="L70" s="11"/>
      <c r="M70" s="11"/>
      <c r="N70" s="11"/>
      <c r="O70" s="11"/>
    </row>
    <row r="71" spans="1:15" x14ac:dyDescent="0.35">
      <c r="A71" s="51">
        <v>58</v>
      </c>
      <c r="B71" s="34">
        <f>IF(NOT(ISBLANK(A71)),VLOOKUP(A71,Tabellen!$A$2:$B$152,2,FALSE),"")</f>
        <v>133.79999999999998</v>
      </c>
      <c r="C71" s="35">
        <v>22</v>
      </c>
      <c r="D71" s="36">
        <f>IF(C71=0,0,(MAX(0,(B71-(B71/21*(VLOOKUP($B$12,Tabellen!$E$2:$F$2,2,FALSE)-C71))))))</f>
        <v>133.79999999999998</v>
      </c>
      <c r="E71" s="37">
        <f t="shared" si="1"/>
        <v>5.242946708463949E-2</v>
      </c>
      <c r="F71" s="56">
        <f>E71*G12</f>
        <v>1.0485893416927898E-2</v>
      </c>
      <c r="G71" s="43" t="str">
        <f t="shared" si="2"/>
        <v>ok</v>
      </c>
      <c r="H71" s="38">
        <f>E71+I12</f>
        <v>0.1524294670846395</v>
      </c>
      <c r="I71" s="43" t="str">
        <f t="shared" si="4"/>
        <v>niet ok</v>
      </c>
      <c r="J71" s="56">
        <f t="shared" si="3"/>
        <v>1.0485893416927898E-2</v>
      </c>
      <c r="K71" s="11"/>
      <c r="L71" s="11"/>
      <c r="M71" s="11"/>
      <c r="N71" s="11"/>
      <c r="O71" s="11"/>
    </row>
    <row r="72" spans="1:15" x14ac:dyDescent="0.35">
      <c r="A72" s="51">
        <v>59</v>
      </c>
      <c r="B72" s="34">
        <f>IF(NOT(ISBLANK(A72)),VLOOKUP(A72,Tabellen!$A$2:$B$152,2,FALSE),"")</f>
        <v>133.79999999999998</v>
      </c>
      <c r="C72" s="35">
        <v>22</v>
      </c>
      <c r="D72" s="36">
        <f>IF(C72=0,0,(MAX(0,(B72-(B72/21*(VLOOKUP($B$12,Tabellen!$E$2:$F$2,2,FALSE)-C72))))))</f>
        <v>133.79999999999998</v>
      </c>
      <c r="E72" s="37">
        <f t="shared" si="1"/>
        <v>5.1540832049306616E-2</v>
      </c>
      <c r="F72" s="56">
        <f>E72*G12</f>
        <v>1.0308166409861324E-2</v>
      </c>
      <c r="G72" s="43" t="str">
        <f t="shared" si="2"/>
        <v>ok</v>
      </c>
      <c r="H72" s="38">
        <f>E72+I12</f>
        <v>0.15154083204930663</v>
      </c>
      <c r="I72" s="43" t="str">
        <f t="shared" si="4"/>
        <v>niet ok</v>
      </c>
      <c r="J72" s="56">
        <f t="shared" si="3"/>
        <v>1.0308166409861324E-2</v>
      </c>
      <c r="K72" s="11"/>
      <c r="L72" s="11"/>
      <c r="M72" s="11"/>
      <c r="N72" s="11"/>
      <c r="O72" s="11"/>
    </row>
    <row r="73" spans="1:15" x14ac:dyDescent="0.35">
      <c r="A73" s="51">
        <v>60</v>
      </c>
      <c r="B73" s="34">
        <f>IF(NOT(ISBLANK(A73)),VLOOKUP(A73,Tabellen!$A$2:$B$152,2,FALSE),"")</f>
        <v>133.79999999999998</v>
      </c>
      <c r="C73" s="35">
        <v>22</v>
      </c>
      <c r="D73" s="36">
        <f>IF(C73=0,0,(MAX(0,(B73-(B73/21*(VLOOKUP($B$12,Tabellen!$E$2:$F$2,2,FALSE)-C73))))))</f>
        <v>133.79999999999998</v>
      </c>
      <c r="E73" s="37">
        <f t="shared" si="1"/>
        <v>5.0681818181818175E-2</v>
      </c>
      <c r="F73" s="56">
        <f>E73*G12</f>
        <v>1.0136363636363636E-2</v>
      </c>
      <c r="G73" s="43" t="str">
        <f t="shared" si="2"/>
        <v>ok</v>
      </c>
      <c r="H73" s="38">
        <f>E73+I12</f>
        <v>0.15068181818181819</v>
      </c>
      <c r="I73" s="43" t="str">
        <f t="shared" si="4"/>
        <v>niet ok</v>
      </c>
      <c r="J73" s="56">
        <f t="shared" si="3"/>
        <v>1.0136363636363636E-2</v>
      </c>
      <c r="K73" s="11"/>
      <c r="L73" s="11"/>
      <c r="M73" s="11"/>
      <c r="N73" s="11"/>
      <c r="O73" s="11"/>
    </row>
    <row r="74" spans="1:15" x14ac:dyDescent="0.35">
      <c r="A74" s="51">
        <v>61</v>
      </c>
      <c r="B74" s="34">
        <f>IF(NOT(ISBLANK(A74)),VLOOKUP(A74,Tabellen!$A$2:$B$152,2,FALSE),"")</f>
        <v>138.6</v>
      </c>
      <c r="C74" s="35">
        <v>22</v>
      </c>
      <c r="D74" s="36">
        <f>IF(C74=0,0,(MAX(0,(B74-(B74/21*(VLOOKUP($B$12,Tabellen!$E$2:$F$2,2,FALSE)-C74))))))</f>
        <v>138.6</v>
      </c>
      <c r="E74" s="37">
        <f t="shared" si="1"/>
        <v>5.1639344262295078E-2</v>
      </c>
      <c r="F74" s="56">
        <f>E74*G12</f>
        <v>1.0327868852459017E-2</v>
      </c>
      <c r="G74" s="43" t="str">
        <f t="shared" si="2"/>
        <v>ok</v>
      </c>
      <c r="H74" s="38">
        <f>E74+I12</f>
        <v>0.15163934426229508</v>
      </c>
      <c r="I74" s="43" t="str">
        <f t="shared" si="4"/>
        <v>niet ok</v>
      </c>
      <c r="J74" s="56">
        <f t="shared" si="3"/>
        <v>1.0327868852459017E-2</v>
      </c>
      <c r="K74" s="11"/>
      <c r="L74" s="11"/>
      <c r="M74" s="11"/>
      <c r="N74" s="11"/>
      <c r="O74" s="11"/>
    </row>
    <row r="75" spans="1:15" x14ac:dyDescent="0.35">
      <c r="A75" s="51">
        <v>62</v>
      </c>
      <c r="B75" s="34">
        <f>IF(NOT(ISBLANK(A75)),VLOOKUP(A75,Tabellen!$A$2:$B$152,2,FALSE),"")</f>
        <v>138.6</v>
      </c>
      <c r="C75" s="35">
        <v>22</v>
      </c>
      <c r="D75" s="36">
        <f>IF(C75=0,0,(MAX(0,(B75-(B75/21*(VLOOKUP($B$12,Tabellen!$E$2:$F$2,2,FALSE)-C75))))))</f>
        <v>138.6</v>
      </c>
      <c r="E75" s="37">
        <f t="shared" si="1"/>
        <v>5.0806451612903224E-2</v>
      </c>
      <c r="F75" s="56">
        <f>E75*G12</f>
        <v>1.0161290322580646E-2</v>
      </c>
      <c r="G75" s="43" t="str">
        <f t="shared" si="2"/>
        <v>ok</v>
      </c>
      <c r="H75" s="38">
        <f>E75+I12</f>
        <v>0.15080645161290324</v>
      </c>
      <c r="I75" s="43" t="str">
        <f t="shared" si="4"/>
        <v>niet ok</v>
      </c>
      <c r="J75" s="56">
        <f t="shared" si="3"/>
        <v>1.0161290322580646E-2</v>
      </c>
      <c r="K75" s="11"/>
      <c r="L75" s="11"/>
      <c r="M75" s="11"/>
      <c r="N75" s="11"/>
      <c r="O75" s="11"/>
    </row>
    <row r="76" spans="1:15" x14ac:dyDescent="0.35">
      <c r="A76" s="36">
        <v>63</v>
      </c>
      <c r="B76" s="34">
        <f>IF(NOT(ISBLANK(A76)),VLOOKUP(A76,Tabellen!$A$2:$B$152,2,FALSE),"")</f>
        <v>138.6</v>
      </c>
      <c r="C76" s="35">
        <v>22</v>
      </c>
      <c r="D76" s="36">
        <f>IF(C76=0,0,(MAX(0,(B76-(B76/21*(VLOOKUP($B$12,Tabellen!$E$2:$F$2,2,FALSE)-C76))))))</f>
        <v>138.6</v>
      </c>
      <c r="E76" s="37">
        <f t="shared" si="1"/>
        <v>4.9999999999999996E-2</v>
      </c>
      <c r="F76" s="56">
        <f>E76*G12</f>
        <v>0.01</v>
      </c>
      <c r="G76" s="43" t="str">
        <f t="shared" si="2"/>
        <v>ok</v>
      </c>
      <c r="H76" s="38">
        <f>E76+I12</f>
        <v>0.15</v>
      </c>
      <c r="I76" s="43" t="str">
        <f t="shared" si="4"/>
        <v>niet ok</v>
      </c>
      <c r="J76" s="56">
        <f t="shared" si="3"/>
        <v>0.01</v>
      </c>
      <c r="K76" s="11"/>
      <c r="L76" s="11"/>
      <c r="M76" s="11"/>
      <c r="N76" s="11"/>
      <c r="O76" s="11"/>
    </row>
    <row r="77" spans="1:15" x14ac:dyDescent="0.35">
      <c r="A77" s="36">
        <v>64</v>
      </c>
      <c r="B77" s="34">
        <f>IF(NOT(ISBLANK(A77)),VLOOKUP(A77,Tabellen!$A$2:$B$152,2,FALSE),"")</f>
        <v>138.6</v>
      </c>
      <c r="C77" s="35">
        <v>22</v>
      </c>
      <c r="D77" s="36">
        <f>IF(C77=0,0,(MAX(0,(B77-(B77/21*(VLOOKUP($B$12,Tabellen!$E$2:$F$2,2,FALSE)-C77))))))</f>
        <v>138.6</v>
      </c>
      <c r="E77" s="37">
        <f t="shared" si="1"/>
        <v>4.9218749999999999E-2</v>
      </c>
      <c r="F77" s="56">
        <f>E77*G12</f>
        <v>9.8437500000000001E-3</v>
      </c>
      <c r="G77" s="43" t="str">
        <f t="shared" si="2"/>
        <v>ok</v>
      </c>
      <c r="H77" s="38">
        <f>E77+I12</f>
        <v>0.14921875000000001</v>
      </c>
      <c r="I77" s="43" t="str">
        <f t="shared" si="4"/>
        <v>niet ok</v>
      </c>
      <c r="J77" s="56">
        <f t="shared" si="3"/>
        <v>9.8437500000000001E-3</v>
      </c>
      <c r="K77" s="11"/>
      <c r="L77" s="11"/>
      <c r="M77" s="11"/>
      <c r="N77" s="11"/>
      <c r="O77" s="11"/>
    </row>
    <row r="78" spans="1:15" x14ac:dyDescent="0.35">
      <c r="A78" s="36">
        <v>65</v>
      </c>
      <c r="B78" s="34">
        <f>IF(NOT(ISBLANK(A78)),VLOOKUP(A78,Tabellen!$A$2:$B$152,2,FALSE),"")</f>
        <v>138.6</v>
      </c>
      <c r="C78" s="35">
        <v>22</v>
      </c>
      <c r="D78" s="36">
        <f>IF(C78=0,0,(MAX(0,(B78-(B78/21*(VLOOKUP($B$12,Tabellen!$E$2:$F$2,2,FALSE)-C78))))))</f>
        <v>138.6</v>
      </c>
      <c r="E78" s="37">
        <f t="shared" si="1"/>
        <v>4.8461538461538459E-2</v>
      </c>
      <c r="F78" s="56">
        <f>E78*G12</f>
        <v>9.6923076923076928E-3</v>
      </c>
      <c r="G78" s="43" t="str">
        <f t="shared" si="2"/>
        <v>ok</v>
      </c>
      <c r="H78" s="38">
        <f>E78+I12</f>
        <v>0.14846153846153848</v>
      </c>
      <c r="I78" s="43" t="str">
        <f t="shared" ref="I78:I109" si="5">IF(E78*1.2&gt;H78,"ok","niet ok")</f>
        <v>niet ok</v>
      </c>
      <c r="J78" s="56">
        <f t="shared" si="3"/>
        <v>9.6923076923076928E-3</v>
      </c>
      <c r="K78" s="11"/>
      <c r="L78" s="11"/>
      <c r="M78" s="11"/>
      <c r="N78" s="11"/>
      <c r="O78" s="11"/>
    </row>
    <row r="79" spans="1:15" x14ac:dyDescent="0.35">
      <c r="A79" s="36">
        <v>66</v>
      </c>
      <c r="B79" s="34">
        <f>IF(NOT(ISBLANK(A79)),VLOOKUP(A79,Tabellen!$A$2:$B$152,2,FALSE),"")</f>
        <v>145.19999999999999</v>
      </c>
      <c r="C79" s="35">
        <v>22</v>
      </c>
      <c r="D79" s="36">
        <f>IF(C79=0,0,(MAX(0,(B79-(B79/21*(VLOOKUP($B$12,Tabellen!$E$2:$F$2,2,FALSE)-C79))))))</f>
        <v>145.19999999999999</v>
      </c>
      <c r="E79" s="37">
        <f t="shared" ref="E79:E142" si="6">D79/(2*C79*A79)</f>
        <v>4.9999999999999996E-2</v>
      </c>
      <c r="F79" s="56">
        <f>E79*G12</f>
        <v>0.01</v>
      </c>
      <c r="G79" s="43" t="str">
        <f t="shared" ref="G79:G142" si="7">IF(F79&lt;0.1,"ok","niet ok")</f>
        <v>ok</v>
      </c>
      <c r="H79" s="38">
        <f>E79+I12</f>
        <v>0.15</v>
      </c>
      <c r="I79" s="43" t="str">
        <f t="shared" si="5"/>
        <v>niet ok</v>
      </c>
      <c r="J79" s="56">
        <f t="shared" si="3"/>
        <v>0.01</v>
      </c>
      <c r="K79" s="11"/>
      <c r="L79" s="11"/>
      <c r="M79" s="11"/>
      <c r="N79" s="11"/>
      <c r="O79" s="11"/>
    </row>
    <row r="80" spans="1:15" x14ac:dyDescent="0.35">
      <c r="A80" s="36">
        <v>67</v>
      </c>
      <c r="B80" s="34">
        <f>IF(NOT(ISBLANK(A80)),VLOOKUP(A80,Tabellen!$A$2:$B$152,2,FALSE),"")</f>
        <v>145.19999999999999</v>
      </c>
      <c r="C80" s="35">
        <v>22</v>
      </c>
      <c r="D80" s="36">
        <f>IF(C80=0,0,(MAX(0,(B80-(B80/21*(VLOOKUP($B$12,Tabellen!$E$2:$F$2,2,FALSE)-C80))))))</f>
        <v>145.19999999999999</v>
      </c>
      <c r="E80" s="37">
        <f t="shared" si="6"/>
        <v>4.9253731343283577E-2</v>
      </c>
      <c r="F80" s="56">
        <f>E80*G12</f>
        <v>9.8507462686567154E-3</v>
      </c>
      <c r="G80" s="43" t="str">
        <f t="shared" si="7"/>
        <v>ok</v>
      </c>
      <c r="H80" s="38">
        <f>E80+I12</f>
        <v>0.14925373134328357</v>
      </c>
      <c r="I80" s="43" t="str">
        <f t="shared" si="5"/>
        <v>niet ok</v>
      </c>
      <c r="J80" s="56">
        <f t="shared" ref="J80:J143" si="8">F80</f>
        <v>9.8507462686567154E-3</v>
      </c>
      <c r="K80" s="11"/>
      <c r="L80" s="11"/>
      <c r="M80" s="11"/>
      <c r="N80" s="11"/>
      <c r="O80" s="11"/>
    </row>
    <row r="81" spans="1:15" x14ac:dyDescent="0.35">
      <c r="A81" s="36">
        <v>68</v>
      </c>
      <c r="B81" s="34">
        <f>IF(NOT(ISBLANK(A81)),VLOOKUP(A81,Tabellen!$A$2:$B$152,2,FALSE),"")</f>
        <v>145.19999999999999</v>
      </c>
      <c r="C81" s="35">
        <v>22</v>
      </c>
      <c r="D81" s="36">
        <f>IF(C81=0,0,(MAX(0,(B81-(B81/21*(VLOOKUP($B$12,Tabellen!$E$2:$F$2,2,FALSE)-C81))))))</f>
        <v>145.19999999999999</v>
      </c>
      <c r="E81" s="37">
        <f t="shared" si="6"/>
        <v>4.8529411764705876E-2</v>
      </c>
      <c r="F81" s="56">
        <f>E81*G12</f>
        <v>9.7058823529411753E-3</v>
      </c>
      <c r="G81" s="43" t="str">
        <f t="shared" si="7"/>
        <v>ok</v>
      </c>
      <c r="H81" s="38">
        <f>E81+I12</f>
        <v>0.14852941176470588</v>
      </c>
      <c r="I81" s="43" t="str">
        <f t="shared" si="5"/>
        <v>niet ok</v>
      </c>
      <c r="J81" s="56">
        <f t="shared" si="8"/>
        <v>9.7058823529411753E-3</v>
      </c>
      <c r="K81" s="11"/>
      <c r="L81" s="11"/>
      <c r="M81" s="11"/>
      <c r="N81" s="11"/>
      <c r="O81" s="11"/>
    </row>
    <row r="82" spans="1:15" x14ac:dyDescent="0.35">
      <c r="A82" s="36">
        <v>69</v>
      </c>
      <c r="B82" s="34">
        <f>IF(NOT(ISBLANK(A82)),VLOOKUP(A82,Tabellen!$A$2:$B$152,2,FALSE),"")</f>
        <v>145.19999999999999</v>
      </c>
      <c r="C82" s="35">
        <v>22</v>
      </c>
      <c r="D82" s="36">
        <f>IF(C82=0,0,(MAX(0,(B82-(B82/21*(VLOOKUP($B$12,Tabellen!$E$2:$F$2,2,FALSE)-C82))))))</f>
        <v>145.19999999999999</v>
      </c>
      <c r="E82" s="37">
        <f t="shared" si="6"/>
        <v>4.7826086956521734E-2</v>
      </c>
      <c r="F82" s="56">
        <f>E82*G12</f>
        <v>9.5652173913043474E-3</v>
      </c>
      <c r="G82" s="43" t="str">
        <f t="shared" si="7"/>
        <v>ok</v>
      </c>
      <c r="H82" s="38">
        <f>E82+I12</f>
        <v>0.14782608695652175</v>
      </c>
      <c r="I82" s="43" t="str">
        <f t="shared" si="5"/>
        <v>niet ok</v>
      </c>
      <c r="J82" s="56">
        <f t="shared" si="8"/>
        <v>9.5652173913043474E-3</v>
      </c>
      <c r="K82" s="11"/>
      <c r="L82" s="11"/>
      <c r="M82" s="11"/>
      <c r="N82" s="11"/>
      <c r="O82" s="11"/>
    </row>
    <row r="83" spans="1:15" x14ac:dyDescent="0.35">
      <c r="A83" s="36">
        <v>70</v>
      </c>
      <c r="B83" s="34">
        <f>IF(NOT(ISBLANK(A83)),VLOOKUP(A83,Tabellen!$A$2:$B$152,2,FALSE),"")</f>
        <v>145.19999999999999</v>
      </c>
      <c r="C83" s="35">
        <v>22</v>
      </c>
      <c r="D83" s="36">
        <f>IF(C83=0,0,(MAX(0,(B83-(B83/21*(VLOOKUP($B$12,Tabellen!$E$2:$F$2,2,FALSE)-C83))))))</f>
        <v>145.19999999999999</v>
      </c>
      <c r="E83" s="37">
        <f t="shared" si="6"/>
        <v>4.7142857142857139E-2</v>
      </c>
      <c r="F83" s="56">
        <f>E83*G12</f>
        <v>9.4285714285714285E-3</v>
      </c>
      <c r="G83" s="43" t="str">
        <f t="shared" si="7"/>
        <v>ok</v>
      </c>
      <c r="H83" s="38">
        <f>E83+I12</f>
        <v>0.14714285714285713</v>
      </c>
      <c r="I83" s="43" t="str">
        <f t="shared" si="5"/>
        <v>niet ok</v>
      </c>
      <c r="J83" s="56">
        <f t="shared" si="8"/>
        <v>9.4285714285714285E-3</v>
      </c>
      <c r="K83" s="11"/>
      <c r="L83" s="11"/>
      <c r="M83" s="11"/>
      <c r="N83" s="11"/>
      <c r="O83" s="11"/>
    </row>
    <row r="84" spans="1:15" x14ac:dyDescent="0.35">
      <c r="A84" s="36">
        <v>71</v>
      </c>
      <c r="B84" s="34">
        <f>IF(NOT(ISBLANK(A84)),VLOOKUP(A84,Tabellen!$A$2:$B$152,2,FALSE),"")</f>
        <v>151.19999999999999</v>
      </c>
      <c r="C84" s="35">
        <v>22</v>
      </c>
      <c r="D84" s="36">
        <f>IF(C84=0,0,(MAX(0,(B84-(B84/21*(VLOOKUP($B$12,Tabellen!$E$2:$F$2,2,FALSE)-C84))))))</f>
        <v>151.19999999999999</v>
      </c>
      <c r="E84" s="37">
        <f t="shared" si="6"/>
        <v>4.8399487836107549E-2</v>
      </c>
      <c r="F84" s="56">
        <f>E84*G12</f>
        <v>9.6798975672215109E-3</v>
      </c>
      <c r="G84" s="43" t="str">
        <f t="shared" si="7"/>
        <v>ok</v>
      </c>
      <c r="H84" s="38">
        <f>E84+I12</f>
        <v>0.14839948783610757</v>
      </c>
      <c r="I84" s="43" t="str">
        <f t="shared" si="5"/>
        <v>niet ok</v>
      </c>
      <c r="J84" s="56">
        <f t="shared" si="8"/>
        <v>9.6798975672215109E-3</v>
      </c>
      <c r="K84" s="11"/>
      <c r="L84" s="11"/>
      <c r="M84" s="11"/>
      <c r="N84" s="11"/>
      <c r="O84" s="11"/>
    </row>
    <row r="85" spans="1:15" x14ac:dyDescent="0.35">
      <c r="A85" s="36">
        <v>72</v>
      </c>
      <c r="B85" s="34">
        <f>IF(NOT(ISBLANK(A85)),VLOOKUP(A85,Tabellen!$A$2:$B$152,2,FALSE),"")</f>
        <v>151.19999999999999</v>
      </c>
      <c r="C85" s="35">
        <v>22</v>
      </c>
      <c r="D85" s="36">
        <f>IF(C85=0,0,(MAX(0,(B85-(B85/21*(VLOOKUP($B$12,Tabellen!$E$2:$F$2,2,FALSE)-C85))))))</f>
        <v>151.19999999999999</v>
      </c>
      <c r="E85" s="37">
        <f t="shared" si="6"/>
        <v>4.7727272727272722E-2</v>
      </c>
      <c r="F85" s="56">
        <f>E85*G12</f>
        <v>9.5454545454545445E-3</v>
      </c>
      <c r="G85" s="43" t="str">
        <f t="shared" si="7"/>
        <v>ok</v>
      </c>
      <c r="H85" s="38">
        <f>E85+I12</f>
        <v>0.14772727272727273</v>
      </c>
      <c r="I85" s="43" t="str">
        <f t="shared" si="5"/>
        <v>niet ok</v>
      </c>
      <c r="J85" s="56">
        <f t="shared" si="8"/>
        <v>9.5454545454545445E-3</v>
      </c>
      <c r="K85" s="11"/>
      <c r="L85" s="11"/>
      <c r="M85" s="11"/>
      <c r="N85" s="11"/>
      <c r="O85" s="11"/>
    </row>
    <row r="86" spans="1:15" x14ac:dyDescent="0.35">
      <c r="A86" s="36">
        <v>73</v>
      </c>
      <c r="B86" s="34">
        <f>IF(NOT(ISBLANK(A86)),VLOOKUP(A86,Tabellen!$A$2:$B$152,2,FALSE),"")</f>
        <v>151.19999999999999</v>
      </c>
      <c r="C86" s="35">
        <v>22</v>
      </c>
      <c r="D86" s="36">
        <f>IF(C86=0,0,(MAX(0,(B86-(B86/21*(VLOOKUP($B$12,Tabellen!$E$2:$F$2,2,FALSE)-C86))))))</f>
        <v>151.19999999999999</v>
      </c>
      <c r="E86" s="37">
        <f t="shared" si="6"/>
        <v>4.707347447073474E-2</v>
      </c>
      <c r="F86" s="56">
        <f>E86*G12</f>
        <v>9.4146948941469487E-3</v>
      </c>
      <c r="G86" s="43" t="str">
        <f t="shared" si="7"/>
        <v>ok</v>
      </c>
      <c r="H86" s="38">
        <f>E86+I12</f>
        <v>0.14707347447073474</v>
      </c>
      <c r="I86" s="43" t="str">
        <f t="shared" si="5"/>
        <v>niet ok</v>
      </c>
      <c r="J86" s="56">
        <f t="shared" si="8"/>
        <v>9.4146948941469487E-3</v>
      </c>
      <c r="K86" s="11"/>
      <c r="L86" s="11"/>
      <c r="M86" s="11"/>
      <c r="N86" s="11"/>
      <c r="O86" s="11"/>
    </row>
    <row r="87" spans="1:15" x14ac:dyDescent="0.35">
      <c r="A87" s="36">
        <v>74</v>
      </c>
      <c r="B87" s="34">
        <f>IF(NOT(ISBLANK(A87)),VLOOKUP(A87,Tabellen!$A$2:$B$152,2,FALSE),"")</f>
        <v>151.19999999999999</v>
      </c>
      <c r="C87" s="35">
        <v>22</v>
      </c>
      <c r="D87" s="36">
        <f>IF(C87=0,0,(MAX(0,(B87-(B87/21*(VLOOKUP($B$12,Tabellen!$E$2:$F$2,2,FALSE)-C87))))))</f>
        <v>151.19999999999999</v>
      </c>
      <c r="E87" s="37">
        <f t="shared" si="6"/>
        <v>4.6437346437346434E-2</v>
      </c>
      <c r="F87" s="56">
        <f>E87*G12</f>
        <v>9.2874692874692875E-3</v>
      </c>
      <c r="G87" s="43" t="str">
        <f t="shared" si="7"/>
        <v>ok</v>
      </c>
      <c r="H87" s="38">
        <f>E87+I12</f>
        <v>0.14643734643734643</v>
      </c>
      <c r="I87" s="43" t="str">
        <f t="shared" si="5"/>
        <v>niet ok</v>
      </c>
      <c r="J87" s="56">
        <f t="shared" si="8"/>
        <v>9.2874692874692875E-3</v>
      </c>
      <c r="K87" s="11"/>
      <c r="L87" s="11"/>
      <c r="M87" s="11"/>
      <c r="N87" s="11"/>
      <c r="O87" s="11"/>
    </row>
    <row r="88" spans="1:15" x14ac:dyDescent="0.35">
      <c r="A88" s="36">
        <v>75</v>
      </c>
      <c r="B88" s="34">
        <f>IF(NOT(ISBLANK(A88)),VLOOKUP(A88,Tabellen!$A$2:$B$152,2,FALSE),"")</f>
        <v>151.19999999999999</v>
      </c>
      <c r="C88" s="35">
        <v>22</v>
      </c>
      <c r="D88" s="36">
        <f>IF(C88=0,0,(MAX(0,(B88-(B88/21*(VLOOKUP($B$12,Tabellen!$E$2:$F$2,2,FALSE)-C88))))))</f>
        <v>151.19999999999999</v>
      </c>
      <c r="E88" s="37">
        <f t="shared" si="6"/>
        <v>4.5818181818181813E-2</v>
      </c>
      <c r="F88" s="56">
        <f>E88*G12</f>
        <v>9.1636363636363634E-3</v>
      </c>
      <c r="G88" s="43" t="str">
        <f t="shared" si="7"/>
        <v>ok</v>
      </c>
      <c r="H88" s="38">
        <f>E88+I12</f>
        <v>0.14581818181818182</v>
      </c>
      <c r="I88" s="43" t="str">
        <f t="shared" si="5"/>
        <v>niet ok</v>
      </c>
      <c r="J88" s="56">
        <f t="shared" si="8"/>
        <v>9.1636363636363634E-3</v>
      </c>
      <c r="K88" s="11"/>
      <c r="L88" s="11"/>
      <c r="M88" s="11"/>
      <c r="N88" s="11"/>
      <c r="O88" s="11"/>
    </row>
    <row r="89" spans="1:15" x14ac:dyDescent="0.35">
      <c r="A89" s="36">
        <v>76</v>
      </c>
      <c r="B89" s="34">
        <f>IF(NOT(ISBLANK(A89)),VLOOKUP(A89,Tabellen!$A$2:$B$152,2,FALSE),"")</f>
        <v>157.79999999999998</v>
      </c>
      <c r="C89" s="35">
        <v>22</v>
      </c>
      <c r="D89" s="36">
        <f>IF(C89=0,0,(MAX(0,(B89-(B89/21*(VLOOKUP($B$12,Tabellen!$E$2:$F$2,2,FALSE)-C89))))))</f>
        <v>157.79999999999998</v>
      </c>
      <c r="E89" s="37">
        <f t="shared" si="6"/>
        <v>4.7188995215311003E-2</v>
      </c>
      <c r="F89" s="56">
        <f>E89*G12</f>
        <v>9.4377990430622016E-3</v>
      </c>
      <c r="G89" s="43" t="str">
        <f t="shared" si="7"/>
        <v>ok</v>
      </c>
      <c r="H89" s="38">
        <f>E89+I12</f>
        <v>0.14718899521531101</v>
      </c>
      <c r="I89" s="43" t="str">
        <f t="shared" si="5"/>
        <v>niet ok</v>
      </c>
      <c r="J89" s="56">
        <f t="shared" si="8"/>
        <v>9.4377990430622016E-3</v>
      </c>
      <c r="K89" s="11"/>
      <c r="L89" s="11"/>
      <c r="M89" s="11"/>
      <c r="N89" s="11"/>
      <c r="O89" s="11"/>
    </row>
    <row r="90" spans="1:15" x14ac:dyDescent="0.35">
      <c r="A90" s="36">
        <v>77</v>
      </c>
      <c r="B90" s="34">
        <f>IF(NOT(ISBLANK(A90)),VLOOKUP(A90,Tabellen!$A$2:$B$152,2,FALSE),"")</f>
        <v>157.79999999999998</v>
      </c>
      <c r="C90" s="35">
        <v>22</v>
      </c>
      <c r="D90" s="36">
        <f>IF(C90=0,0,(MAX(0,(B90-(B90/21*(VLOOKUP($B$12,Tabellen!$E$2:$F$2,2,FALSE)-C90))))))</f>
        <v>157.79999999999998</v>
      </c>
      <c r="E90" s="37">
        <f t="shared" si="6"/>
        <v>4.6576151121605659E-2</v>
      </c>
      <c r="F90" s="56">
        <f>E90*G12</f>
        <v>9.3152302243211318E-3</v>
      </c>
      <c r="G90" s="43" t="str">
        <f t="shared" si="7"/>
        <v>ok</v>
      </c>
      <c r="H90" s="38">
        <f>E90+I12</f>
        <v>0.14657615112160566</v>
      </c>
      <c r="I90" s="43" t="str">
        <f t="shared" si="5"/>
        <v>niet ok</v>
      </c>
      <c r="J90" s="56">
        <f t="shared" si="8"/>
        <v>9.3152302243211318E-3</v>
      </c>
      <c r="K90" s="11"/>
      <c r="L90" s="11"/>
      <c r="M90" s="11"/>
      <c r="N90" s="11"/>
      <c r="O90" s="11"/>
    </row>
    <row r="91" spans="1:15" x14ac:dyDescent="0.35">
      <c r="A91" s="36">
        <v>78</v>
      </c>
      <c r="B91" s="34">
        <f>IF(NOT(ISBLANK(A91)),VLOOKUP(A91,Tabellen!$A$2:$B$152,2,FALSE),"")</f>
        <v>157.79999999999998</v>
      </c>
      <c r="C91" s="35">
        <v>22</v>
      </c>
      <c r="D91" s="36">
        <f>IF(C91=0,0,(MAX(0,(B91-(B91/21*(VLOOKUP($B$12,Tabellen!$E$2:$F$2,2,FALSE)-C91))))))</f>
        <v>157.79999999999998</v>
      </c>
      <c r="E91" s="37">
        <f t="shared" si="6"/>
        <v>4.5979020979020971E-2</v>
      </c>
      <c r="F91" s="56">
        <f>E91*G12</f>
        <v>9.1958041958041942E-3</v>
      </c>
      <c r="G91" s="43" t="str">
        <f t="shared" si="7"/>
        <v>ok</v>
      </c>
      <c r="H91" s="38">
        <f>E91+I12</f>
        <v>0.14597902097902099</v>
      </c>
      <c r="I91" s="43" t="str">
        <f t="shared" si="5"/>
        <v>niet ok</v>
      </c>
      <c r="J91" s="56">
        <f t="shared" si="8"/>
        <v>9.1958041958041942E-3</v>
      </c>
      <c r="K91" s="11"/>
      <c r="L91" s="11"/>
      <c r="M91" s="11"/>
      <c r="N91" s="11"/>
      <c r="O91" s="11"/>
    </row>
    <row r="92" spans="1:15" x14ac:dyDescent="0.35">
      <c r="A92" s="36">
        <v>79</v>
      </c>
      <c r="B92" s="34">
        <f>IF(NOT(ISBLANK(A92)),VLOOKUP(A92,Tabellen!$A$2:$B$152,2,FALSE),"")</f>
        <v>157.79999999999998</v>
      </c>
      <c r="C92" s="35">
        <v>22</v>
      </c>
      <c r="D92" s="36">
        <f>IF(C92=0,0,(MAX(0,(B92-(B92/21*(VLOOKUP($B$12,Tabellen!$E$2:$F$2,2,FALSE)-C92))))))</f>
        <v>157.79999999999998</v>
      </c>
      <c r="E92" s="37">
        <f t="shared" si="6"/>
        <v>4.5397008055235902E-2</v>
      </c>
      <c r="F92" s="56">
        <f>E92*G12</f>
        <v>9.0794016110471807E-3</v>
      </c>
      <c r="G92" s="43" t="str">
        <f t="shared" si="7"/>
        <v>ok</v>
      </c>
      <c r="H92" s="38">
        <f>E92+I12</f>
        <v>0.14539700805523592</v>
      </c>
      <c r="I92" s="43" t="str">
        <f t="shared" si="5"/>
        <v>niet ok</v>
      </c>
      <c r="J92" s="56">
        <f t="shared" si="8"/>
        <v>9.0794016110471807E-3</v>
      </c>
      <c r="K92" s="11"/>
      <c r="L92" s="11"/>
      <c r="M92" s="11"/>
      <c r="N92" s="11"/>
      <c r="O92" s="11"/>
    </row>
    <row r="93" spans="1:15" x14ac:dyDescent="0.35">
      <c r="A93" s="36">
        <v>80</v>
      </c>
      <c r="B93" s="34">
        <f>IF(NOT(ISBLANK(A93)),VLOOKUP(A93,Tabellen!$A$2:$B$152,2,FALSE),"")</f>
        <v>157.79999999999998</v>
      </c>
      <c r="C93" s="35">
        <v>22</v>
      </c>
      <c r="D93" s="36">
        <f>IF(C93=0,0,(MAX(0,(B93-(B93/21*(VLOOKUP($B$12,Tabellen!$E$2:$F$2,2,FALSE)-C93))))))</f>
        <v>157.79999999999998</v>
      </c>
      <c r="E93" s="37">
        <f t="shared" si="6"/>
        <v>4.4829545454545448E-2</v>
      </c>
      <c r="F93" s="56">
        <f>E93*G12</f>
        <v>8.9659090909090904E-3</v>
      </c>
      <c r="G93" s="43" t="str">
        <f t="shared" si="7"/>
        <v>ok</v>
      </c>
      <c r="H93" s="38">
        <f>E93+I12</f>
        <v>0.14482954545454546</v>
      </c>
      <c r="I93" s="43" t="str">
        <f t="shared" si="5"/>
        <v>niet ok</v>
      </c>
      <c r="J93" s="56">
        <f t="shared" si="8"/>
        <v>8.9659090909090904E-3</v>
      </c>
      <c r="K93" s="11"/>
      <c r="L93" s="11"/>
      <c r="M93" s="11"/>
      <c r="N93" s="11"/>
      <c r="O93" s="11"/>
    </row>
    <row r="94" spans="1:15" x14ac:dyDescent="0.35">
      <c r="A94" s="36">
        <v>81</v>
      </c>
      <c r="B94" s="34">
        <f>IF(NOT(ISBLANK(A94)),VLOOKUP(A94,Tabellen!$A$2:$B$152,2,FALSE),"")</f>
        <v>163.79999999999998</v>
      </c>
      <c r="C94" s="35">
        <v>22</v>
      </c>
      <c r="D94" s="36">
        <f>IF(C94=0,0,(MAX(0,(B94-(B94/21*(VLOOKUP($B$12,Tabellen!$E$2:$F$2,2,FALSE)-C94))))))</f>
        <v>163.79999999999998</v>
      </c>
      <c r="E94" s="37">
        <f t="shared" si="6"/>
        <v>4.5959595959595957E-2</v>
      </c>
      <c r="F94" s="56">
        <f>E94*G12</f>
        <v>9.1919191919191921E-3</v>
      </c>
      <c r="G94" s="43" t="str">
        <f t="shared" si="7"/>
        <v>ok</v>
      </c>
      <c r="H94" s="38">
        <f>E94+I12</f>
        <v>0.14595959595959596</v>
      </c>
      <c r="I94" s="43" t="str">
        <f t="shared" si="5"/>
        <v>niet ok</v>
      </c>
      <c r="J94" s="56">
        <f t="shared" si="8"/>
        <v>9.1919191919191921E-3</v>
      </c>
      <c r="K94" s="11"/>
      <c r="L94" s="11"/>
      <c r="M94" s="11"/>
      <c r="N94" s="11"/>
      <c r="O94" s="11"/>
    </row>
    <row r="95" spans="1:15" x14ac:dyDescent="0.35">
      <c r="A95" s="36">
        <v>82</v>
      </c>
      <c r="B95" s="34">
        <f>IF(NOT(ISBLANK(A95)),VLOOKUP(A95,Tabellen!$A$2:$B$152,2,FALSE),"")</f>
        <v>163.79999999999998</v>
      </c>
      <c r="C95" s="35">
        <v>22</v>
      </c>
      <c r="D95" s="36">
        <f>IF(C95=0,0,(MAX(0,(B95-(B95/21*(VLOOKUP($B$12,Tabellen!$E$2:$F$2,2,FALSE)-C95))))))</f>
        <v>163.79999999999998</v>
      </c>
      <c r="E95" s="37">
        <f t="shared" si="6"/>
        <v>4.5399113082039907E-2</v>
      </c>
      <c r="F95" s="56">
        <f>E95*G12</f>
        <v>9.0798226164079815E-3</v>
      </c>
      <c r="G95" s="43" t="str">
        <f t="shared" si="7"/>
        <v>ok</v>
      </c>
      <c r="H95" s="38">
        <f>E95+I12</f>
        <v>0.1453991130820399</v>
      </c>
      <c r="I95" s="43" t="str">
        <f t="shared" si="5"/>
        <v>niet ok</v>
      </c>
      <c r="J95" s="56">
        <f t="shared" si="8"/>
        <v>9.0798226164079815E-3</v>
      </c>
      <c r="K95" s="11"/>
      <c r="L95" s="11"/>
      <c r="M95" s="11"/>
      <c r="N95" s="11"/>
      <c r="O95" s="11"/>
    </row>
    <row r="96" spans="1:15" x14ac:dyDescent="0.35">
      <c r="A96" s="36">
        <v>83</v>
      </c>
      <c r="B96" s="34">
        <f>IF(NOT(ISBLANK(A96)),VLOOKUP(A96,Tabellen!$A$2:$B$152,2,FALSE),"")</f>
        <v>163.79999999999998</v>
      </c>
      <c r="C96" s="35">
        <v>22</v>
      </c>
      <c r="D96" s="36">
        <f>IF(C96=0,0,(MAX(0,(B96-(B96/21*(VLOOKUP($B$12,Tabellen!$E$2:$F$2,2,FALSE)-C96))))))</f>
        <v>163.79999999999998</v>
      </c>
      <c r="E96" s="37">
        <f t="shared" si="6"/>
        <v>4.4852135815991234E-2</v>
      </c>
      <c r="F96" s="56">
        <f>E96*G12</f>
        <v>8.9704271631982479E-3</v>
      </c>
      <c r="G96" s="43" t="str">
        <f t="shared" si="7"/>
        <v>ok</v>
      </c>
      <c r="H96" s="38">
        <f>E96+I12</f>
        <v>0.14485213581599124</v>
      </c>
      <c r="I96" s="43" t="str">
        <f t="shared" si="5"/>
        <v>niet ok</v>
      </c>
      <c r="J96" s="56">
        <f t="shared" si="8"/>
        <v>8.9704271631982479E-3</v>
      </c>
      <c r="K96" s="11"/>
      <c r="L96" s="11"/>
      <c r="M96" s="11"/>
      <c r="N96" s="11"/>
      <c r="O96" s="11"/>
    </row>
    <row r="97" spans="1:15" x14ac:dyDescent="0.35">
      <c r="A97" s="36">
        <v>84</v>
      </c>
      <c r="B97" s="34">
        <f>IF(NOT(ISBLANK(A97)),VLOOKUP(A97,Tabellen!$A$2:$B$152,2,FALSE),"")</f>
        <v>163.79999999999998</v>
      </c>
      <c r="C97" s="35">
        <v>22</v>
      </c>
      <c r="D97" s="36">
        <f>IF(C97=0,0,(MAX(0,(B97-(B97/21*(VLOOKUP($B$12,Tabellen!$E$2:$F$2,2,FALSE)-C97))))))</f>
        <v>163.79999999999998</v>
      </c>
      <c r="E97" s="37">
        <f t="shared" si="6"/>
        <v>4.4318181818181812E-2</v>
      </c>
      <c r="F97" s="56">
        <f>E97*G12</f>
        <v>8.8636363636363635E-3</v>
      </c>
      <c r="G97" s="43" t="str">
        <f t="shared" si="7"/>
        <v>ok</v>
      </c>
      <c r="H97" s="38">
        <f>E97+I12</f>
        <v>0.14431818181818182</v>
      </c>
      <c r="I97" s="43" t="str">
        <f t="shared" si="5"/>
        <v>niet ok</v>
      </c>
      <c r="J97" s="56">
        <f t="shared" si="8"/>
        <v>8.8636363636363635E-3</v>
      </c>
      <c r="K97" s="11"/>
      <c r="L97" s="11"/>
      <c r="M97" s="11"/>
      <c r="N97" s="11"/>
      <c r="O97" s="11"/>
    </row>
    <row r="98" spans="1:15" x14ac:dyDescent="0.35">
      <c r="A98" s="36">
        <v>85</v>
      </c>
      <c r="B98" s="34">
        <f>IF(NOT(ISBLANK(A98)),VLOOKUP(A98,Tabellen!$A$2:$B$152,2,FALSE),"")</f>
        <v>163.79999999999998</v>
      </c>
      <c r="C98" s="35">
        <v>22</v>
      </c>
      <c r="D98" s="36">
        <f>IF(C98=0,0,(MAX(0,(B98-(B98/21*(VLOOKUP($B$12,Tabellen!$E$2:$F$2,2,FALSE)-C98))))))</f>
        <v>163.79999999999998</v>
      </c>
      <c r="E98" s="37">
        <f t="shared" si="6"/>
        <v>4.3796791443850264E-2</v>
      </c>
      <c r="F98" s="56">
        <f>E98*G12</f>
        <v>8.7593582887700531E-3</v>
      </c>
      <c r="G98" s="43" t="str">
        <f t="shared" si="7"/>
        <v>ok</v>
      </c>
      <c r="H98" s="38">
        <f>E98+I12</f>
        <v>0.14379679144385027</v>
      </c>
      <c r="I98" s="43" t="str">
        <f t="shared" si="5"/>
        <v>niet ok</v>
      </c>
      <c r="J98" s="56">
        <f t="shared" si="8"/>
        <v>8.7593582887700531E-3</v>
      </c>
      <c r="K98" s="11"/>
      <c r="L98" s="11"/>
      <c r="M98" s="11"/>
      <c r="N98" s="11"/>
      <c r="O98" s="11"/>
    </row>
    <row r="99" spans="1:15" x14ac:dyDescent="0.35">
      <c r="A99" s="36">
        <v>86</v>
      </c>
      <c r="B99" s="34">
        <f>IF(NOT(ISBLANK(A99)),VLOOKUP(A99,Tabellen!$A$2:$B$152,2,FALSE),"")</f>
        <v>169.79999999999998</v>
      </c>
      <c r="C99" s="35">
        <v>22</v>
      </c>
      <c r="D99" s="36">
        <f>IF(C99=0,0,(MAX(0,(B99-(B99/21*(VLOOKUP($B$12,Tabellen!$E$2:$F$2,2,FALSE)-C99))))))</f>
        <v>169.79999999999998</v>
      </c>
      <c r="E99" s="37">
        <f t="shared" si="6"/>
        <v>4.4873150105708241E-2</v>
      </c>
      <c r="F99" s="56">
        <f>E99*G12</f>
        <v>8.9746300211416483E-3</v>
      </c>
      <c r="G99" s="43" t="str">
        <f t="shared" si="7"/>
        <v>ok</v>
      </c>
      <c r="H99" s="38">
        <f>E99+I12</f>
        <v>0.14487315010570825</v>
      </c>
      <c r="I99" s="43" t="str">
        <f t="shared" si="5"/>
        <v>niet ok</v>
      </c>
      <c r="J99" s="56">
        <f t="shared" si="8"/>
        <v>8.9746300211416483E-3</v>
      </c>
      <c r="K99" s="11"/>
      <c r="L99" s="11"/>
      <c r="M99" s="11"/>
      <c r="N99" s="11"/>
      <c r="O99" s="11"/>
    </row>
    <row r="100" spans="1:15" x14ac:dyDescent="0.35">
      <c r="A100" s="36">
        <v>87</v>
      </c>
      <c r="B100" s="34">
        <f>IF(NOT(ISBLANK(A100)),VLOOKUP(A100,Tabellen!$A$2:$B$152,2,FALSE),"")</f>
        <v>169.79999999999998</v>
      </c>
      <c r="C100" s="35">
        <v>22</v>
      </c>
      <c r="D100" s="36">
        <f>IF(C100=0,0,(MAX(0,(B100-(B100/21*(VLOOKUP($B$12,Tabellen!$E$2:$F$2,2,FALSE)-C100))))))</f>
        <v>169.79999999999998</v>
      </c>
      <c r="E100" s="37">
        <f t="shared" si="6"/>
        <v>4.4357366771159867E-2</v>
      </c>
      <c r="F100" s="56">
        <f>E100*G12</f>
        <v>8.8714733542319731E-3</v>
      </c>
      <c r="G100" s="43" t="str">
        <f t="shared" si="7"/>
        <v>ok</v>
      </c>
      <c r="H100" s="38">
        <f>E100+I12</f>
        <v>0.14435736677115987</v>
      </c>
      <c r="I100" s="43" t="str">
        <f t="shared" si="5"/>
        <v>niet ok</v>
      </c>
      <c r="J100" s="56">
        <f t="shared" si="8"/>
        <v>8.8714733542319731E-3</v>
      </c>
      <c r="K100" s="11"/>
      <c r="L100" s="11"/>
      <c r="M100" s="11"/>
      <c r="N100" s="11"/>
      <c r="O100" s="11"/>
    </row>
    <row r="101" spans="1:15" x14ac:dyDescent="0.35">
      <c r="A101" s="36">
        <v>88</v>
      </c>
      <c r="B101" s="34">
        <f>IF(NOT(ISBLANK(A101)),VLOOKUP(A101,Tabellen!$A$2:$B$152,2,FALSE),"")</f>
        <v>169.79999999999998</v>
      </c>
      <c r="C101" s="35">
        <v>22</v>
      </c>
      <c r="D101" s="36">
        <f>IF(C101=0,0,(MAX(0,(B101-(B101/21*(VLOOKUP($B$12,Tabellen!$E$2:$F$2,2,FALSE)-C101))))))</f>
        <v>169.79999999999998</v>
      </c>
      <c r="E101" s="37">
        <f t="shared" si="6"/>
        <v>4.3853305785123961E-2</v>
      </c>
      <c r="F101" s="56">
        <f>E101*G12</f>
        <v>8.7706611570247933E-3</v>
      </c>
      <c r="G101" s="43" t="str">
        <f t="shared" si="7"/>
        <v>ok</v>
      </c>
      <c r="H101" s="38">
        <f>E101+I12</f>
        <v>0.14385330578512395</v>
      </c>
      <c r="I101" s="43" t="str">
        <f t="shared" si="5"/>
        <v>niet ok</v>
      </c>
      <c r="J101" s="56">
        <f t="shared" si="8"/>
        <v>8.7706611570247933E-3</v>
      </c>
      <c r="K101" s="11"/>
      <c r="L101" s="11"/>
      <c r="M101" s="11"/>
      <c r="N101" s="11"/>
      <c r="O101" s="11"/>
    </row>
    <row r="102" spans="1:15" x14ac:dyDescent="0.35">
      <c r="A102" s="36">
        <v>89</v>
      </c>
      <c r="B102" s="34">
        <f>IF(NOT(ISBLANK(A102)),VLOOKUP(A102,Tabellen!$A$2:$B$152,2,FALSE),"")</f>
        <v>169.79999999999998</v>
      </c>
      <c r="C102" s="35">
        <v>22</v>
      </c>
      <c r="D102" s="36">
        <f>IF(C102=0,0,(MAX(0,(B102-(B102/21*(VLOOKUP($B$12,Tabellen!$E$2:$F$2,2,FALSE)-C102))))))</f>
        <v>169.79999999999998</v>
      </c>
      <c r="E102" s="37">
        <f t="shared" si="6"/>
        <v>4.3360572012257403E-2</v>
      </c>
      <c r="F102" s="56">
        <f>E102*G12</f>
        <v>8.6721144024514817E-3</v>
      </c>
      <c r="G102" s="43" t="str">
        <f t="shared" si="7"/>
        <v>ok</v>
      </c>
      <c r="H102" s="38">
        <f>E102+I12</f>
        <v>0.14336057201225741</v>
      </c>
      <c r="I102" s="43" t="str">
        <f t="shared" si="5"/>
        <v>niet ok</v>
      </c>
      <c r="J102" s="56">
        <f t="shared" si="8"/>
        <v>8.6721144024514817E-3</v>
      </c>
      <c r="K102" s="11"/>
      <c r="L102" s="11"/>
      <c r="M102" s="11"/>
      <c r="N102" s="11"/>
      <c r="O102" s="11"/>
    </row>
    <row r="103" spans="1:15" x14ac:dyDescent="0.35">
      <c r="A103" s="36">
        <v>90</v>
      </c>
      <c r="B103" s="34">
        <f>IF(NOT(ISBLANK(A103)),VLOOKUP(A103,Tabellen!$A$2:$B$152,2,FALSE),"")</f>
        <v>169.79999999999998</v>
      </c>
      <c r="C103" s="35">
        <v>22</v>
      </c>
      <c r="D103" s="36">
        <f>IF(C103=0,0,(MAX(0,(B103-(B103/21*(VLOOKUP($B$12,Tabellen!$E$2:$F$2,2,FALSE)-C103))))))</f>
        <v>169.79999999999998</v>
      </c>
      <c r="E103" s="37">
        <f t="shared" si="6"/>
        <v>4.2878787878787877E-2</v>
      </c>
      <c r="F103" s="56">
        <f>E103*G12</f>
        <v>8.5757575757575751E-3</v>
      </c>
      <c r="G103" s="43" t="str">
        <f t="shared" si="7"/>
        <v>ok</v>
      </c>
      <c r="H103" s="38">
        <f>E103+I12</f>
        <v>0.14287878787878788</v>
      </c>
      <c r="I103" s="43" t="str">
        <f t="shared" si="5"/>
        <v>niet ok</v>
      </c>
      <c r="J103" s="56">
        <f t="shared" si="8"/>
        <v>8.5757575757575751E-3</v>
      </c>
      <c r="K103" s="11"/>
      <c r="L103" s="11"/>
      <c r="M103" s="11"/>
      <c r="N103" s="11"/>
      <c r="O103" s="11"/>
    </row>
    <row r="104" spans="1:15" x14ac:dyDescent="0.35">
      <c r="A104" s="36">
        <v>91</v>
      </c>
      <c r="B104" s="34">
        <f>IF(NOT(ISBLANK(A104)),VLOOKUP(A104,Tabellen!$A$2:$B$152,2,FALSE),"")</f>
        <v>176.4</v>
      </c>
      <c r="C104" s="35">
        <v>22</v>
      </c>
      <c r="D104" s="36">
        <f>IF(C104=0,0,(MAX(0,(B104-(B104/21*(VLOOKUP($B$12,Tabellen!$E$2:$F$2,2,FALSE)-C104))))))</f>
        <v>176.4</v>
      </c>
      <c r="E104" s="37">
        <f t="shared" si="6"/>
        <v>4.4055944055944055E-2</v>
      </c>
      <c r="F104" s="56">
        <f>E104*G12</f>
        <v>8.8111888111888116E-3</v>
      </c>
      <c r="G104" s="43" t="str">
        <f t="shared" si="7"/>
        <v>ok</v>
      </c>
      <c r="H104" s="38">
        <f>E104+I12</f>
        <v>0.14405594405594407</v>
      </c>
      <c r="I104" s="43" t="str">
        <f t="shared" si="5"/>
        <v>niet ok</v>
      </c>
      <c r="J104" s="56">
        <f t="shared" si="8"/>
        <v>8.8111888111888116E-3</v>
      </c>
      <c r="K104" s="11"/>
      <c r="L104" s="11"/>
      <c r="M104" s="11"/>
      <c r="N104" s="11"/>
      <c r="O104" s="11"/>
    </row>
    <row r="105" spans="1:15" x14ac:dyDescent="0.35">
      <c r="A105" s="36">
        <v>92</v>
      </c>
      <c r="B105" s="34">
        <f>IF(NOT(ISBLANK(A105)),VLOOKUP(A105,Tabellen!$A$2:$B$152,2,FALSE),"")</f>
        <v>176.4</v>
      </c>
      <c r="C105" s="35">
        <v>22</v>
      </c>
      <c r="D105" s="36">
        <f>IF(C105=0,0,(MAX(0,(B105-(B105/21*(VLOOKUP($B$12,Tabellen!$E$2:$F$2,2,FALSE)-C105))))))</f>
        <v>176.4</v>
      </c>
      <c r="E105" s="37">
        <f t="shared" si="6"/>
        <v>4.3577075098814227E-2</v>
      </c>
      <c r="F105" s="56">
        <f>E105*G12</f>
        <v>8.7154150197628465E-3</v>
      </c>
      <c r="G105" s="43" t="str">
        <f t="shared" si="7"/>
        <v>ok</v>
      </c>
      <c r="H105" s="38">
        <f>E105+I12</f>
        <v>0.14357707509881423</v>
      </c>
      <c r="I105" s="43" t="str">
        <f t="shared" si="5"/>
        <v>niet ok</v>
      </c>
      <c r="J105" s="56">
        <f t="shared" si="8"/>
        <v>8.7154150197628465E-3</v>
      </c>
      <c r="K105" s="11"/>
      <c r="L105" s="11"/>
      <c r="M105" s="11"/>
      <c r="N105" s="11"/>
      <c r="O105" s="11"/>
    </row>
    <row r="106" spans="1:15" x14ac:dyDescent="0.35">
      <c r="A106" s="36">
        <v>93</v>
      </c>
      <c r="B106" s="34">
        <f>IF(NOT(ISBLANK(A106)),VLOOKUP(A106,Tabellen!$A$2:$B$152,2,FALSE),"")</f>
        <v>176.4</v>
      </c>
      <c r="C106" s="35">
        <v>22</v>
      </c>
      <c r="D106" s="36">
        <f>IF(C106=0,0,(MAX(0,(B106-(B106/21*(VLOOKUP($B$12,Tabellen!$E$2:$F$2,2,FALSE)-C106))))))</f>
        <v>176.4</v>
      </c>
      <c r="E106" s="37">
        <f t="shared" si="6"/>
        <v>4.3108504398826984E-2</v>
      </c>
      <c r="F106" s="56">
        <f>E106*G12</f>
        <v>8.6217008797653972E-3</v>
      </c>
      <c r="G106" s="43" t="str">
        <f t="shared" si="7"/>
        <v>ok</v>
      </c>
      <c r="H106" s="38">
        <f>E106+I12</f>
        <v>0.143108504398827</v>
      </c>
      <c r="I106" s="43" t="str">
        <f t="shared" si="5"/>
        <v>niet ok</v>
      </c>
      <c r="J106" s="56">
        <f t="shared" si="8"/>
        <v>8.6217008797653972E-3</v>
      </c>
      <c r="K106" s="11"/>
      <c r="L106" s="11"/>
      <c r="M106" s="11"/>
      <c r="N106" s="11"/>
      <c r="O106" s="11"/>
    </row>
    <row r="107" spans="1:15" x14ac:dyDescent="0.35">
      <c r="A107" s="36">
        <v>94</v>
      </c>
      <c r="B107" s="34">
        <f>IF(NOT(ISBLANK(A107)),VLOOKUP(A107,Tabellen!$A$2:$B$152,2,FALSE),"")</f>
        <v>176.4</v>
      </c>
      <c r="C107" s="35">
        <v>22</v>
      </c>
      <c r="D107" s="36">
        <f>IF(C107=0,0,(MAX(0,(B107-(B107/21*(VLOOKUP($B$12,Tabellen!$E$2:$F$2,2,FALSE)-C107))))))</f>
        <v>176.4</v>
      </c>
      <c r="E107" s="37">
        <f t="shared" si="6"/>
        <v>4.264990328820116E-2</v>
      </c>
      <c r="F107" s="56">
        <f>E107*G12</f>
        <v>8.5299806576402317E-3</v>
      </c>
      <c r="G107" s="43" t="str">
        <f t="shared" si="7"/>
        <v>ok</v>
      </c>
      <c r="H107" s="38">
        <f>E107+I12</f>
        <v>0.14264990328820115</v>
      </c>
      <c r="I107" s="43" t="str">
        <f t="shared" si="5"/>
        <v>niet ok</v>
      </c>
      <c r="J107" s="56">
        <f t="shared" si="8"/>
        <v>8.5299806576402317E-3</v>
      </c>
      <c r="K107" s="11"/>
      <c r="L107" s="11"/>
      <c r="M107" s="11"/>
      <c r="N107" s="11"/>
      <c r="O107" s="11"/>
    </row>
    <row r="108" spans="1:15" x14ac:dyDescent="0.35">
      <c r="A108" s="36">
        <v>95</v>
      </c>
      <c r="B108" s="34">
        <f>IF(NOT(ISBLANK(A108)),VLOOKUP(A108,Tabellen!$A$2:$B$152,2,FALSE),"")</f>
        <v>176.4</v>
      </c>
      <c r="C108" s="35">
        <v>22</v>
      </c>
      <c r="D108" s="36">
        <f>IF(C108=0,0,(MAX(0,(B108-(B108/21*(VLOOKUP($B$12,Tabellen!$E$2:$F$2,2,FALSE)-C108))))))</f>
        <v>176.4</v>
      </c>
      <c r="E108" s="37">
        <f t="shared" si="6"/>
        <v>4.2200956937799045E-2</v>
      </c>
      <c r="F108" s="56">
        <f>E108*G12</f>
        <v>8.4401913875598086E-3</v>
      </c>
      <c r="G108" s="43" t="str">
        <f t="shared" si="7"/>
        <v>ok</v>
      </c>
      <c r="H108" s="38">
        <f>E108+I12</f>
        <v>0.14220095693779905</v>
      </c>
      <c r="I108" s="43" t="str">
        <f t="shared" si="5"/>
        <v>niet ok</v>
      </c>
      <c r="J108" s="56">
        <f t="shared" si="8"/>
        <v>8.4401913875598086E-3</v>
      </c>
      <c r="K108" s="11"/>
      <c r="L108" s="11"/>
      <c r="M108" s="11"/>
      <c r="N108" s="11"/>
      <c r="O108" s="11"/>
    </row>
    <row r="109" spans="1:15" x14ac:dyDescent="0.35">
      <c r="A109" s="36">
        <v>96</v>
      </c>
      <c r="B109" s="34">
        <f>IF(NOT(ISBLANK(A109)),VLOOKUP(A109,Tabellen!$A$2:$B$152,2,FALSE),"")</f>
        <v>182.4</v>
      </c>
      <c r="C109" s="35">
        <v>22</v>
      </c>
      <c r="D109" s="36">
        <f>IF(C109=0,0,(MAX(0,(B109-(B109/21*(VLOOKUP($B$12,Tabellen!$E$2:$F$2,2,FALSE)-C109))))))</f>
        <v>182.4</v>
      </c>
      <c r="E109" s="37">
        <f t="shared" si="6"/>
        <v>4.3181818181818182E-2</v>
      </c>
      <c r="F109" s="56">
        <f>E109*G12</f>
        <v>8.6363636363636365E-3</v>
      </c>
      <c r="G109" s="43" t="str">
        <f t="shared" si="7"/>
        <v>ok</v>
      </c>
      <c r="H109" s="38">
        <f>E109+I12</f>
        <v>0.14318181818181819</v>
      </c>
      <c r="I109" s="43" t="str">
        <f t="shared" si="5"/>
        <v>niet ok</v>
      </c>
      <c r="J109" s="56">
        <f t="shared" si="8"/>
        <v>8.6363636363636365E-3</v>
      </c>
      <c r="K109" s="11"/>
      <c r="L109" s="11"/>
      <c r="M109" s="11"/>
      <c r="N109" s="11"/>
      <c r="O109" s="11"/>
    </row>
    <row r="110" spans="1:15" x14ac:dyDescent="0.35">
      <c r="A110" s="36">
        <v>97</v>
      </c>
      <c r="B110" s="34">
        <f>IF(NOT(ISBLANK(A110)),VLOOKUP(A110,Tabellen!$A$2:$B$152,2,FALSE),"")</f>
        <v>182.4</v>
      </c>
      <c r="C110" s="35">
        <v>22</v>
      </c>
      <c r="D110" s="36">
        <f>IF(C110=0,0,(MAX(0,(B110-(B110/21*(VLOOKUP($B$12,Tabellen!$E$2:$F$2,2,FALSE)-C110))))))</f>
        <v>182.4</v>
      </c>
      <c r="E110" s="37">
        <f t="shared" si="6"/>
        <v>4.2736644798500471E-2</v>
      </c>
      <c r="F110" s="56">
        <f>E110*G12</f>
        <v>8.5473289597000953E-3</v>
      </c>
      <c r="G110" s="43" t="str">
        <f t="shared" si="7"/>
        <v>ok</v>
      </c>
      <c r="H110" s="38">
        <f>E110+I12</f>
        <v>0.14273664479850048</v>
      </c>
      <c r="I110" s="43" t="str">
        <f t="shared" ref="I110:I141" si="9">IF(E110*1.2&gt;H110,"ok","niet ok")</f>
        <v>niet ok</v>
      </c>
      <c r="J110" s="56">
        <f t="shared" si="8"/>
        <v>8.5473289597000953E-3</v>
      </c>
      <c r="K110" s="11"/>
      <c r="L110" s="11"/>
      <c r="M110" s="11"/>
      <c r="N110" s="11"/>
      <c r="O110" s="11"/>
    </row>
    <row r="111" spans="1:15" x14ac:dyDescent="0.35">
      <c r="A111" s="36">
        <v>98</v>
      </c>
      <c r="B111" s="34">
        <f>IF(NOT(ISBLANK(A111)),VLOOKUP(A111,Tabellen!$A$2:$B$152,2,FALSE),"")</f>
        <v>182.4</v>
      </c>
      <c r="C111" s="35">
        <v>22</v>
      </c>
      <c r="D111" s="36">
        <f>IF(C111=0,0,(MAX(0,(B111-(B111/21*(VLOOKUP($B$12,Tabellen!$E$2:$F$2,2,FALSE)-C111))))))</f>
        <v>182.4</v>
      </c>
      <c r="E111" s="37">
        <f t="shared" si="6"/>
        <v>4.2300556586270875E-2</v>
      </c>
      <c r="F111" s="56">
        <f>E111*G12</f>
        <v>8.4601113172541754E-3</v>
      </c>
      <c r="G111" s="43" t="str">
        <f t="shared" si="7"/>
        <v>ok</v>
      </c>
      <c r="H111" s="38">
        <f>E111+I12</f>
        <v>0.14230055658627089</v>
      </c>
      <c r="I111" s="43" t="str">
        <f t="shared" si="9"/>
        <v>niet ok</v>
      </c>
      <c r="J111" s="56">
        <f t="shared" si="8"/>
        <v>8.4601113172541754E-3</v>
      </c>
      <c r="K111" s="11"/>
      <c r="L111" s="11"/>
      <c r="M111" s="11"/>
      <c r="N111" s="11"/>
      <c r="O111" s="11"/>
    </row>
    <row r="112" spans="1:15" x14ac:dyDescent="0.35">
      <c r="A112" s="36">
        <v>99</v>
      </c>
      <c r="B112" s="34">
        <f>IF(NOT(ISBLANK(A112)),VLOOKUP(A112,Tabellen!$A$2:$B$152,2,FALSE),"")</f>
        <v>182.4</v>
      </c>
      <c r="C112" s="35">
        <v>22</v>
      </c>
      <c r="D112" s="36">
        <f>IF(C112=0,0,(MAX(0,(B112-(B112/21*(VLOOKUP($B$12,Tabellen!$E$2:$F$2,2,FALSE)-C112))))))</f>
        <v>182.4</v>
      </c>
      <c r="E112" s="37">
        <f t="shared" si="6"/>
        <v>4.1873278236914599E-2</v>
      </c>
      <c r="F112" s="56">
        <f>E112*G12</f>
        <v>8.3746556473829198E-3</v>
      </c>
      <c r="G112" s="43" t="str">
        <f t="shared" si="7"/>
        <v>ok</v>
      </c>
      <c r="H112" s="38">
        <f>E112+I12</f>
        <v>0.14187327823691459</v>
      </c>
      <c r="I112" s="43" t="str">
        <f t="shared" si="9"/>
        <v>niet ok</v>
      </c>
      <c r="J112" s="56">
        <f t="shared" si="8"/>
        <v>8.3746556473829198E-3</v>
      </c>
      <c r="K112" s="11"/>
      <c r="L112" s="11"/>
      <c r="M112" s="11"/>
      <c r="N112" s="11"/>
      <c r="O112" s="11"/>
    </row>
    <row r="113" spans="1:15" x14ac:dyDescent="0.35">
      <c r="A113" s="36">
        <v>100</v>
      </c>
      <c r="B113" s="34">
        <f>IF(NOT(ISBLANK(A113)),VLOOKUP(A113,Tabellen!$A$2:$B$152,2,FALSE),"")</f>
        <v>182.4</v>
      </c>
      <c r="C113" s="35">
        <v>22</v>
      </c>
      <c r="D113" s="36">
        <f>IF(C113=0,0,(MAX(0,(B113-(B113/21*(VLOOKUP($B$12,Tabellen!$E$2:$F$2,2,FALSE)-C113))))))</f>
        <v>182.4</v>
      </c>
      <c r="E113" s="37">
        <f t="shared" si="6"/>
        <v>4.1454545454545459E-2</v>
      </c>
      <c r="F113" s="56">
        <f>E113*G12</f>
        <v>8.2909090909090918E-3</v>
      </c>
      <c r="G113" s="43" t="str">
        <f t="shared" si="7"/>
        <v>ok</v>
      </c>
      <c r="H113" s="38">
        <f>E113+I12</f>
        <v>0.14145454545454547</v>
      </c>
      <c r="I113" s="43" t="str">
        <f t="shared" si="9"/>
        <v>niet ok</v>
      </c>
      <c r="J113" s="56">
        <f t="shared" si="8"/>
        <v>8.2909090909090918E-3</v>
      </c>
      <c r="K113" s="11"/>
      <c r="L113" s="11"/>
      <c r="M113" s="11"/>
      <c r="N113" s="11"/>
      <c r="O113" s="11"/>
    </row>
    <row r="114" spans="1:15" x14ac:dyDescent="0.35">
      <c r="A114" s="36">
        <v>101</v>
      </c>
      <c r="B114" s="34">
        <f>IF(NOT(ISBLANK(A114)),VLOOKUP(A114,Tabellen!$A$2:$B$152,2,FALSE),"")</f>
        <v>189</v>
      </c>
      <c r="C114" s="35">
        <v>22</v>
      </c>
      <c r="D114" s="36">
        <f>IF(C114=0,0,(MAX(0,(B114-(B114/21*(VLOOKUP($B$12,Tabellen!$E$2:$F$2,2,FALSE)-C114))))))</f>
        <v>189</v>
      </c>
      <c r="E114" s="37">
        <f t="shared" si="6"/>
        <v>4.2529252925292527E-2</v>
      </c>
      <c r="F114" s="56">
        <f>E114*G12</f>
        <v>8.5058505850585057E-3</v>
      </c>
      <c r="G114" s="43" t="str">
        <f t="shared" si="7"/>
        <v>ok</v>
      </c>
      <c r="H114" s="38">
        <f>E114+I12</f>
        <v>0.14252925292529253</v>
      </c>
      <c r="I114" s="43" t="str">
        <f t="shared" si="9"/>
        <v>niet ok</v>
      </c>
      <c r="J114" s="56">
        <f t="shared" si="8"/>
        <v>8.5058505850585057E-3</v>
      </c>
      <c r="K114" s="11"/>
      <c r="L114" s="11"/>
      <c r="M114" s="11"/>
      <c r="N114" s="11"/>
      <c r="O114" s="11"/>
    </row>
    <row r="115" spans="1:15" x14ac:dyDescent="0.35">
      <c r="A115" s="36">
        <v>102</v>
      </c>
      <c r="B115" s="34">
        <f>IF(NOT(ISBLANK(A115)),VLOOKUP(A115,Tabellen!$A$2:$B$152,2,FALSE),"")</f>
        <v>189</v>
      </c>
      <c r="C115" s="35">
        <v>22</v>
      </c>
      <c r="D115" s="36">
        <f>IF(C115=0,0,(MAX(0,(B115-(B115/21*(VLOOKUP($B$12,Tabellen!$E$2:$F$2,2,FALSE)-C115))))))</f>
        <v>189</v>
      </c>
      <c r="E115" s="37">
        <f t="shared" si="6"/>
        <v>4.2112299465240643E-2</v>
      </c>
      <c r="F115" s="56">
        <f>E115*G12</f>
        <v>8.4224598930481287E-3</v>
      </c>
      <c r="G115" s="43" t="str">
        <f t="shared" si="7"/>
        <v>ok</v>
      </c>
      <c r="H115" s="38">
        <f>E115+I12</f>
        <v>0.14211229946524065</v>
      </c>
      <c r="I115" s="43" t="str">
        <f t="shared" si="9"/>
        <v>niet ok</v>
      </c>
      <c r="J115" s="56">
        <f t="shared" si="8"/>
        <v>8.4224598930481287E-3</v>
      </c>
      <c r="K115" s="11"/>
      <c r="L115" s="11"/>
      <c r="M115" s="11"/>
      <c r="N115" s="11"/>
      <c r="O115" s="11"/>
    </row>
    <row r="116" spans="1:15" x14ac:dyDescent="0.35">
      <c r="A116" s="36">
        <v>103</v>
      </c>
      <c r="B116" s="34">
        <f>IF(NOT(ISBLANK(A116)),VLOOKUP(A116,Tabellen!$A$2:$B$152,2,FALSE),"")</f>
        <v>189</v>
      </c>
      <c r="C116" s="35">
        <v>22</v>
      </c>
      <c r="D116" s="36">
        <f>IF(C116=0,0,(MAX(0,(B116-(B116/21*(VLOOKUP($B$12,Tabellen!$E$2:$F$2,2,FALSE)-C116))))))</f>
        <v>189</v>
      </c>
      <c r="E116" s="37">
        <f t="shared" si="6"/>
        <v>4.1703442188879079E-2</v>
      </c>
      <c r="F116" s="56">
        <f>E116*G12</f>
        <v>8.3406884377758162E-3</v>
      </c>
      <c r="G116" s="43" t="str">
        <f t="shared" si="7"/>
        <v>ok</v>
      </c>
      <c r="H116" s="38">
        <f>E116+I12</f>
        <v>0.14170344218887909</v>
      </c>
      <c r="I116" s="43" t="str">
        <f t="shared" si="9"/>
        <v>niet ok</v>
      </c>
      <c r="J116" s="56">
        <f t="shared" si="8"/>
        <v>8.3406884377758162E-3</v>
      </c>
      <c r="K116" s="11"/>
      <c r="L116" s="11"/>
      <c r="M116" s="11"/>
      <c r="N116" s="11"/>
      <c r="O116" s="11"/>
    </row>
    <row r="117" spans="1:15" x14ac:dyDescent="0.35">
      <c r="A117" s="36">
        <v>104</v>
      </c>
      <c r="B117" s="34">
        <f>IF(NOT(ISBLANK(A117)),VLOOKUP(A117,Tabellen!$A$2:$B$152,2,FALSE),"")</f>
        <v>189</v>
      </c>
      <c r="C117" s="35">
        <v>22</v>
      </c>
      <c r="D117" s="36">
        <f>IF(C117=0,0,(MAX(0,(B117-(B117/21*(VLOOKUP($B$12,Tabellen!$E$2:$F$2,2,FALSE)-C117))))))</f>
        <v>189</v>
      </c>
      <c r="E117" s="37">
        <f t="shared" si="6"/>
        <v>4.1302447552447552E-2</v>
      </c>
      <c r="F117" s="56">
        <f>E117*G12</f>
        <v>8.2604895104895111E-3</v>
      </c>
      <c r="G117" s="43" t="str">
        <f t="shared" si="7"/>
        <v>ok</v>
      </c>
      <c r="H117" s="38">
        <f>E117+I12</f>
        <v>0.14130244755244756</v>
      </c>
      <c r="I117" s="43" t="str">
        <f t="shared" si="9"/>
        <v>niet ok</v>
      </c>
      <c r="J117" s="56">
        <f t="shared" si="8"/>
        <v>8.2604895104895111E-3</v>
      </c>
      <c r="K117" s="11"/>
      <c r="L117" s="11"/>
      <c r="M117" s="11"/>
      <c r="N117" s="11"/>
      <c r="O117" s="11"/>
    </row>
    <row r="118" spans="1:15" x14ac:dyDescent="0.35">
      <c r="A118" s="36">
        <v>105</v>
      </c>
      <c r="B118" s="34">
        <f>IF(NOT(ISBLANK(A118)),VLOOKUP(A118,Tabellen!$A$2:$B$152,2,FALSE),"")</f>
        <v>189</v>
      </c>
      <c r="C118" s="35">
        <v>22</v>
      </c>
      <c r="D118" s="36">
        <f>IF(C118=0,0,(MAX(0,(B118-(B118/21*(VLOOKUP($B$12,Tabellen!$E$2:$F$2,2,FALSE)-C118))))))</f>
        <v>189</v>
      </c>
      <c r="E118" s="37">
        <f t="shared" si="6"/>
        <v>4.0909090909090909E-2</v>
      </c>
      <c r="F118" s="56">
        <f>E118*G12</f>
        <v>8.1818181818181825E-3</v>
      </c>
      <c r="G118" s="43" t="str">
        <f t="shared" si="7"/>
        <v>ok</v>
      </c>
      <c r="H118" s="38">
        <f>E118+I12</f>
        <v>0.14090909090909093</v>
      </c>
      <c r="I118" s="43" t="str">
        <f t="shared" si="9"/>
        <v>niet ok</v>
      </c>
      <c r="J118" s="56">
        <f t="shared" si="8"/>
        <v>8.1818181818181825E-3</v>
      </c>
      <c r="K118" s="11"/>
      <c r="L118" s="11"/>
      <c r="M118" s="11"/>
      <c r="N118" s="11"/>
      <c r="O118" s="11"/>
    </row>
    <row r="119" spans="1:15" x14ac:dyDescent="0.35">
      <c r="A119" s="36">
        <v>106</v>
      </c>
      <c r="B119" s="34">
        <f>IF(NOT(ISBLANK(A119)),VLOOKUP(A119,Tabellen!$A$2:$B$152,2,FALSE),"")</f>
        <v>195</v>
      </c>
      <c r="C119" s="35">
        <v>22</v>
      </c>
      <c r="D119" s="36">
        <f>IF(C119=0,0,(MAX(0,(B119-(B119/21*(VLOOKUP($B$12,Tabellen!$E$2:$F$2,2,FALSE)-C119))))))</f>
        <v>195</v>
      </c>
      <c r="E119" s="37">
        <f t="shared" si="6"/>
        <v>4.1809605488850772E-2</v>
      </c>
      <c r="F119" s="56">
        <f>E119*G12</f>
        <v>8.3619210977701544E-3</v>
      </c>
      <c r="G119" s="43" t="str">
        <f t="shared" si="7"/>
        <v>ok</v>
      </c>
      <c r="H119" s="38">
        <f>E119+I12</f>
        <v>0.14180960548885077</v>
      </c>
      <c r="I119" s="43" t="str">
        <f t="shared" si="9"/>
        <v>niet ok</v>
      </c>
      <c r="J119" s="56">
        <f t="shared" si="8"/>
        <v>8.3619210977701544E-3</v>
      </c>
      <c r="K119" s="11"/>
      <c r="L119" s="11"/>
      <c r="M119" s="11"/>
      <c r="N119" s="11"/>
      <c r="O119" s="11"/>
    </row>
    <row r="120" spans="1:15" x14ac:dyDescent="0.35">
      <c r="A120" s="36">
        <v>107</v>
      </c>
      <c r="B120" s="34">
        <f>IF(NOT(ISBLANK(A120)),VLOOKUP(A120,Tabellen!$A$2:$B$152,2,FALSE),"")</f>
        <v>195</v>
      </c>
      <c r="C120" s="35">
        <v>22</v>
      </c>
      <c r="D120" s="36">
        <f>IF(C120=0,0,(MAX(0,(B120-(B120/21*(VLOOKUP($B$12,Tabellen!$E$2:$F$2,2,FALSE)-C120))))))</f>
        <v>195</v>
      </c>
      <c r="E120" s="37">
        <f t="shared" si="6"/>
        <v>4.1418861512319459E-2</v>
      </c>
      <c r="F120" s="56">
        <f>E120*G12</f>
        <v>8.2837723024638925E-3</v>
      </c>
      <c r="G120" s="43" t="str">
        <f t="shared" si="7"/>
        <v>ok</v>
      </c>
      <c r="H120" s="38">
        <f>E120+I12</f>
        <v>0.14141886151231947</v>
      </c>
      <c r="I120" s="43" t="str">
        <f t="shared" si="9"/>
        <v>niet ok</v>
      </c>
      <c r="J120" s="56">
        <f t="shared" si="8"/>
        <v>8.2837723024638925E-3</v>
      </c>
      <c r="K120" s="11"/>
      <c r="L120" s="11"/>
      <c r="M120" s="11"/>
      <c r="N120" s="11"/>
      <c r="O120" s="11"/>
    </row>
    <row r="121" spans="1:15" x14ac:dyDescent="0.35">
      <c r="A121" s="36">
        <v>108</v>
      </c>
      <c r="B121" s="34">
        <f>IF(NOT(ISBLANK(A121)),VLOOKUP(A121,Tabellen!$A$2:$B$152,2,FALSE),"")</f>
        <v>195</v>
      </c>
      <c r="C121" s="35">
        <v>22</v>
      </c>
      <c r="D121" s="36">
        <f>IF(C121=0,0,(MAX(0,(B121-(B121/21*(VLOOKUP($B$12,Tabellen!$E$2:$F$2,2,FALSE)-C121))))))</f>
        <v>195</v>
      </c>
      <c r="E121" s="37">
        <f t="shared" si="6"/>
        <v>4.1035353535353536E-2</v>
      </c>
      <c r="F121" s="56">
        <f>E121*G12</f>
        <v>8.2070707070707079E-3</v>
      </c>
      <c r="G121" s="43" t="str">
        <f t="shared" si="7"/>
        <v>ok</v>
      </c>
      <c r="H121" s="38">
        <f>E121+I12</f>
        <v>0.14103535353535354</v>
      </c>
      <c r="I121" s="43" t="str">
        <f t="shared" si="9"/>
        <v>niet ok</v>
      </c>
      <c r="J121" s="56">
        <f t="shared" si="8"/>
        <v>8.2070707070707079E-3</v>
      </c>
      <c r="K121" s="11"/>
      <c r="L121" s="11"/>
      <c r="M121" s="11"/>
      <c r="N121" s="11"/>
      <c r="O121" s="11"/>
    </row>
    <row r="122" spans="1:15" x14ac:dyDescent="0.35">
      <c r="A122" s="36">
        <v>109</v>
      </c>
      <c r="B122" s="34">
        <f>IF(NOT(ISBLANK(A122)),VLOOKUP(A122,Tabellen!$A$2:$B$152,2,FALSE),"")</f>
        <v>195</v>
      </c>
      <c r="C122" s="35">
        <v>22</v>
      </c>
      <c r="D122" s="36">
        <f>IF(C122=0,0,(MAX(0,(B122-(B122/21*(VLOOKUP($B$12,Tabellen!$E$2:$F$2,2,FALSE)-C122))))))</f>
        <v>195</v>
      </c>
      <c r="E122" s="37">
        <f t="shared" si="6"/>
        <v>4.0658882402001668E-2</v>
      </c>
      <c r="F122" s="56">
        <f>E122*G12</f>
        <v>8.1317764804003344E-3</v>
      </c>
      <c r="G122" s="43" t="str">
        <f t="shared" si="7"/>
        <v>ok</v>
      </c>
      <c r="H122" s="38">
        <f>E122+I12</f>
        <v>0.14065888240200167</v>
      </c>
      <c r="I122" s="43" t="str">
        <f t="shared" si="9"/>
        <v>niet ok</v>
      </c>
      <c r="J122" s="56">
        <f t="shared" si="8"/>
        <v>8.1317764804003344E-3</v>
      </c>
      <c r="K122" s="11"/>
      <c r="L122" s="11"/>
      <c r="M122" s="11"/>
      <c r="N122" s="11"/>
      <c r="O122" s="11"/>
    </row>
    <row r="123" spans="1:15" x14ac:dyDescent="0.35">
      <c r="A123" s="36">
        <v>110</v>
      </c>
      <c r="B123" s="34">
        <f>IF(NOT(ISBLANK(A123)),VLOOKUP(A123,Tabellen!$A$2:$B$152,2,FALSE),"")</f>
        <v>195</v>
      </c>
      <c r="C123" s="35">
        <v>22</v>
      </c>
      <c r="D123" s="36">
        <f>IF(C123=0,0,(MAX(0,(B123-(B123/21*(VLOOKUP($B$12,Tabellen!$E$2:$F$2,2,FALSE)-C123))))))</f>
        <v>195</v>
      </c>
      <c r="E123" s="37">
        <f t="shared" si="6"/>
        <v>4.0289256198347105E-2</v>
      </c>
      <c r="F123" s="56">
        <f>E123*G12</f>
        <v>8.057851239669421E-3</v>
      </c>
      <c r="G123" s="43" t="str">
        <f t="shared" si="7"/>
        <v>ok</v>
      </c>
      <c r="H123" s="38">
        <f>E123+I12</f>
        <v>0.14028925619834712</v>
      </c>
      <c r="I123" s="43" t="str">
        <f t="shared" si="9"/>
        <v>niet ok</v>
      </c>
      <c r="J123" s="56">
        <f t="shared" si="8"/>
        <v>8.057851239669421E-3</v>
      </c>
      <c r="K123" s="11"/>
      <c r="L123" s="11"/>
      <c r="M123" s="11"/>
      <c r="N123" s="11"/>
      <c r="O123" s="11"/>
    </row>
    <row r="124" spans="1:15" x14ac:dyDescent="0.35">
      <c r="A124" s="36">
        <v>111</v>
      </c>
      <c r="B124" s="34">
        <f>IF(NOT(ISBLANK(A124)),VLOOKUP(A124,Tabellen!$A$2:$B$152,2,FALSE),"")</f>
        <v>201.6</v>
      </c>
      <c r="C124" s="35">
        <v>22</v>
      </c>
      <c r="D124" s="36">
        <f>IF(C124=0,0,(MAX(0,(B124-(B124/21*(VLOOKUP($B$12,Tabellen!$E$2:$F$2,2,FALSE)-C124))))))</f>
        <v>201.6</v>
      </c>
      <c r="E124" s="37">
        <f t="shared" si="6"/>
        <v>4.1277641277641275E-2</v>
      </c>
      <c r="F124" s="56">
        <f>E124*G12</f>
        <v>8.2555282555282546E-3</v>
      </c>
      <c r="G124" s="43" t="str">
        <f t="shared" si="7"/>
        <v>ok</v>
      </c>
      <c r="H124" s="38">
        <f>E124+I12</f>
        <v>0.14127764127764128</v>
      </c>
      <c r="I124" s="43" t="str">
        <f t="shared" si="9"/>
        <v>niet ok</v>
      </c>
      <c r="J124" s="56">
        <f t="shared" si="8"/>
        <v>8.2555282555282546E-3</v>
      </c>
      <c r="K124" s="11"/>
      <c r="L124" s="11"/>
      <c r="M124" s="11"/>
      <c r="N124" s="11"/>
      <c r="O124" s="11"/>
    </row>
    <row r="125" spans="1:15" x14ac:dyDescent="0.35">
      <c r="A125" s="36">
        <v>112</v>
      </c>
      <c r="B125" s="34">
        <f>IF(NOT(ISBLANK(A125)),VLOOKUP(A125,Tabellen!$A$2:$B$152,2,FALSE),"")</f>
        <v>201.6</v>
      </c>
      <c r="C125" s="35">
        <v>22</v>
      </c>
      <c r="D125" s="36">
        <f>IF(C125=0,0,(MAX(0,(B125-(B125/21*(VLOOKUP($B$12,Tabellen!$E$2:$F$2,2,FALSE)-C125))))))</f>
        <v>201.6</v>
      </c>
      <c r="E125" s="37">
        <f t="shared" si="6"/>
        <v>4.0909090909090909E-2</v>
      </c>
      <c r="F125" s="56">
        <f>E125*G12</f>
        <v>8.1818181818181825E-3</v>
      </c>
      <c r="G125" s="43" t="str">
        <f t="shared" si="7"/>
        <v>ok</v>
      </c>
      <c r="H125" s="38">
        <f>E125+I12</f>
        <v>0.14090909090909093</v>
      </c>
      <c r="I125" s="43" t="str">
        <f t="shared" si="9"/>
        <v>niet ok</v>
      </c>
      <c r="J125" s="56">
        <f t="shared" si="8"/>
        <v>8.1818181818181825E-3</v>
      </c>
      <c r="K125" s="11"/>
      <c r="L125" s="11"/>
      <c r="M125" s="11"/>
      <c r="N125" s="11"/>
      <c r="O125" s="11"/>
    </row>
    <row r="126" spans="1:15" x14ac:dyDescent="0.35">
      <c r="A126" s="36">
        <v>113</v>
      </c>
      <c r="B126" s="34">
        <f>IF(NOT(ISBLANK(A126)),VLOOKUP(A126,Tabellen!$A$2:$B$152,2,FALSE),"")</f>
        <v>201.6</v>
      </c>
      <c r="C126" s="35">
        <v>22</v>
      </c>
      <c r="D126" s="36">
        <f>IF(C126=0,0,(MAX(0,(B126-(B126/21*(VLOOKUP($B$12,Tabellen!$E$2:$F$2,2,FALSE)-C126))))))</f>
        <v>201.6</v>
      </c>
      <c r="E126" s="37">
        <f t="shared" si="6"/>
        <v>4.0547063555913115E-2</v>
      </c>
      <c r="F126" s="56">
        <f>E126*G12</f>
        <v>8.1094127111826231E-3</v>
      </c>
      <c r="G126" s="43" t="str">
        <f t="shared" si="7"/>
        <v>ok</v>
      </c>
      <c r="H126" s="38">
        <f>E126+I12</f>
        <v>0.14054706355591312</v>
      </c>
      <c r="I126" s="43" t="str">
        <f t="shared" si="9"/>
        <v>niet ok</v>
      </c>
      <c r="J126" s="56">
        <f t="shared" si="8"/>
        <v>8.1094127111826231E-3</v>
      </c>
      <c r="K126" s="11"/>
      <c r="L126" s="11"/>
      <c r="M126" s="11"/>
      <c r="N126" s="11"/>
      <c r="O126" s="11"/>
    </row>
    <row r="127" spans="1:15" x14ac:dyDescent="0.35">
      <c r="A127" s="36">
        <v>114</v>
      </c>
      <c r="B127" s="34">
        <f>IF(NOT(ISBLANK(A127)),VLOOKUP(A127,Tabellen!$A$2:$B$152,2,FALSE),"")</f>
        <v>201.6</v>
      </c>
      <c r="C127" s="35">
        <v>22</v>
      </c>
      <c r="D127" s="36">
        <f>IF(C127=0,0,(MAX(0,(B127-(B127/21*(VLOOKUP($B$12,Tabellen!$E$2:$F$2,2,FALSE)-C127))))))</f>
        <v>201.6</v>
      </c>
      <c r="E127" s="37">
        <f t="shared" si="6"/>
        <v>4.0191387559808611E-2</v>
      </c>
      <c r="F127" s="56">
        <f>E127*G12</f>
        <v>8.0382775119617229E-3</v>
      </c>
      <c r="G127" s="43" t="str">
        <f t="shared" si="7"/>
        <v>ok</v>
      </c>
      <c r="H127" s="38">
        <f>E127+I12</f>
        <v>0.14019138755980862</v>
      </c>
      <c r="I127" s="43" t="str">
        <f t="shared" si="9"/>
        <v>niet ok</v>
      </c>
      <c r="J127" s="56">
        <f t="shared" si="8"/>
        <v>8.0382775119617229E-3</v>
      </c>
      <c r="K127" s="11"/>
      <c r="L127" s="11"/>
      <c r="M127" s="11"/>
      <c r="N127" s="11"/>
      <c r="O127" s="11"/>
    </row>
    <row r="128" spans="1:15" x14ac:dyDescent="0.35">
      <c r="A128" s="36">
        <v>115</v>
      </c>
      <c r="B128" s="34">
        <f>IF(NOT(ISBLANK(A128)),VLOOKUP(A128,Tabellen!$A$2:$B$152,2,FALSE),"")</f>
        <v>201.6</v>
      </c>
      <c r="C128" s="35">
        <v>22</v>
      </c>
      <c r="D128" s="36">
        <f>IF(C128=0,0,(MAX(0,(B128-(B128/21*(VLOOKUP($B$12,Tabellen!$E$2:$F$2,2,FALSE)-C128))))))</f>
        <v>201.6</v>
      </c>
      <c r="E128" s="37">
        <f t="shared" si="6"/>
        <v>3.9841897233201577E-2</v>
      </c>
      <c r="F128" s="56">
        <f>E128*G12</f>
        <v>7.9683794466403161E-3</v>
      </c>
      <c r="G128" s="43" t="str">
        <f t="shared" si="7"/>
        <v>ok</v>
      </c>
      <c r="H128" s="38">
        <f>E128+I12</f>
        <v>0.13984189723320159</v>
      </c>
      <c r="I128" s="43" t="str">
        <f t="shared" si="9"/>
        <v>niet ok</v>
      </c>
      <c r="J128" s="56">
        <f t="shared" si="8"/>
        <v>7.9683794466403161E-3</v>
      </c>
      <c r="K128" s="11"/>
      <c r="L128" s="11"/>
      <c r="M128" s="11"/>
      <c r="N128" s="11"/>
      <c r="O128" s="11"/>
    </row>
    <row r="129" spans="1:15" x14ac:dyDescent="0.35">
      <c r="A129" s="36">
        <v>116</v>
      </c>
      <c r="B129" s="34">
        <f>IF(NOT(ISBLANK(A129)),VLOOKUP(A129,Tabellen!$A$2:$B$152,2,FALSE),"")</f>
        <v>207.6</v>
      </c>
      <c r="C129" s="35">
        <v>22</v>
      </c>
      <c r="D129" s="36">
        <f>IF(C129=0,0,(MAX(0,(B129-(B129/21*(VLOOKUP($B$12,Tabellen!$E$2:$F$2,2,FALSE)-C129))))))</f>
        <v>207.6</v>
      </c>
      <c r="E129" s="37">
        <f t="shared" si="6"/>
        <v>4.067398119122257E-2</v>
      </c>
      <c r="F129" s="56">
        <f>E129*G12</f>
        <v>8.1347962382445141E-3</v>
      </c>
      <c r="G129" s="43" t="str">
        <f t="shared" si="7"/>
        <v>ok</v>
      </c>
      <c r="H129" s="38">
        <f>E129+I12</f>
        <v>0.14067398119122257</v>
      </c>
      <c r="I129" s="43" t="str">
        <f t="shared" si="9"/>
        <v>niet ok</v>
      </c>
      <c r="J129" s="56">
        <f t="shared" si="8"/>
        <v>8.1347962382445141E-3</v>
      </c>
      <c r="K129" s="11"/>
      <c r="L129" s="11"/>
      <c r="M129" s="11"/>
      <c r="N129" s="11"/>
      <c r="O129" s="11"/>
    </row>
    <row r="130" spans="1:15" x14ac:dyDescent="0.35">
      <c r="A130" s="36">
        <v>117</v>
      </c>
      <c r="B130" s="34">
        <f>IF(NOT(ISBLANK(A130)),VLOOKUP(A130,Tabellen!$A$2:$B$152,2,FALSE),"")</f>
        <v>207.6</v>
      </c>
      <c r="C130" s="35">
        <v>22</v>
      </c>
      <c r="D130" s="36">
        <f>IF(C130=0,0,(MAX(0,(B130-(B130/21*(VLOOKUP($B$12,Tabellen!$E$2:$F$2,2,FALSE)-C130))))))</f>
        <v>207.6</v>
      </c>
      <c r="E130" s="37">
        <f t="shared" si="6"/>
        <v>4.0326340326340325E-2</v>
      </c>
      <c r="F130" s="56">
        <f>E130*G12</f>
        <v>8.0652680652680657E-3</v>
      </c>
      <c r="G130" s="43" t="str">
        <f t="shared" si="7"/>
        <v>ok</v>
      </c>
      <c r="H130" s="38">
        <f>E130+I12</f>
        <v>0.14032634032634034</v>
      </c>
      <c r="I130" s="43" t="str">
        <f t="shared" si="9"/>
        <v>niet ok</v>
      </c>
      <c r="J130" s="56">
        <f t="shared" si="8"/>
        <v>8.0652680652680657E-3</v>
      </c>
      <c r="K130" s="11"/>
      <c r="L130" s="11"/>
      <c r="M130" s="11"/>
      <c r="N130" s="11"/>
      <c r="O130" s="11"/>
    </row>
    <row r="131" spans="1:15" x14ac:dyDescent="0.35">
      <c r="A131" s="36">
        <v>118</v>
      </c>
      <c r="B131" s="34">
        <f>IF(NOT(ISBLANK(A131)),VLOOKUP(A131,Tabellen!$A$2:$B$152,2,FALSE),"")</f>
        <v>207.6</v>
      </c>
      <c r="C131" s="35">
        <v>22</v>
      </c>
      <c r="D131" s="36">
        <f>IF(C131=0,0,(MAX(0,(B131-(B131/21*(VLOOKUP($B$12,Tabellen!$E$2:$F$2,2,FALSE)-C131))))))</f>
        <v>207.6</v>
      </c>
      <c r="E131" s="37">
        <f t="shared" si="6"/>
        <v>3.998459167950693E-2</v>
      </c>
      <c r="F131" s="56">
        <f>E131*G12</f>
        <v>7.996918335901387E-3</v>
      </c>
      <c r="G131" s="43" t="str">
        <f t="shared" si="7"/>
        <v>ok</v>
      </c>
      <c r="H131" s="38">
        <f>E131+I12</f>
        <v>0.13998459167950694</v>
      </c>
      <c r="I131" s="43" t="str">
        <f t="shared" si="9"/>
        <v>niet ok</v>
      </c>
      <c r="J131" s="56">
        <f t="shared" si="8"/>
        <v>7.996918335901387E-3</v>
      </c>
      <c r="K131" s="11"/>
      <c r="L131" s="11"/>
      <c r="M131" s="11"/>
      <c r="N131" s="11"/>
      <c r="O131" s="11"/>
    </row>
    <row r="132" spans="1:15" x14ac:dyDescent="0.35">
      <c r="A132" s="36">
        <v>119</v>
      </c>
      <c r="B132" s="34">
        <f>IF(NOT(ISBLANK(A132)),VLOOKUP(A132,Tabellen!$A$2:$B$152,2,FALSE),"")</f>
        <v>207.6</v>
      </c>
      <c r="C132" s="35">
        <v>22</v>
      </c>
      <c r="D132" s="36">
        <f>IF(C132=0,0,(MAX(0,(B132-(B132/21*(VLOOKUP($B$12,Tabellen!$E$2:$F$2,2,FALSE)-C132))))))</f>
        <v>207.6</v>
      </c>
      <c r="E132" s="37">
        <f t="shared" si="6"/>
        <v>3.9648586707410234E-2</v>
      </c>
      <c r="F132" s="56">
        <f>E132*G12</f>
        <v>7.9297173414820468E-3</v>
      </c>
      <c r="G132" s="43" t="str">
        <f t="shared" si="7"/>
        <v>ok</v>
      </c>
      <c r="H132" s="38">
        <f>E132+I12</f>
        <v>0.13964858670741023</v>
      </c>
      <c r="I132" s="43" t="str">
        <f t="shared" si="9"/>
        <v>niet ok</v>
      </c>
      <c r="J132" s="56">
        <f t="shared" si="8"/>
        <v>7.9297173414820468E-3</v>
      </c>
      <c r="K132" s="11"/>
      <c r="L132" s="11"/>
      <c r="M132" s="11"/>
      <c r="N132" s="11"/>
      <c r="O132" s="11"/>
    </row>
    <row r="133" spans="1:15" x14ac:dyDescent="0.35">
      <c r="A133" s="36">
        <v>120</v>
      </c>
      <c r="B133" s="34">
        <f>IF(NOT(ISBLANK(A133)),VLOOKUP(A133,Tabellen!$A$2:$B$152,2,FALSE),"")</f>
        <v>207.6</v>
      </c>
      <c r="C133" s="35">
        <v>22</v>
      </c>
      <c r="D133" s="36">
        <f>IF(C133=0,0,(MAX(0,(B133-(B133/21*(VLOOKUP($B$12,Tabellen!$E$2:$F$2,2,FALSE)-C133))))))</f>
        <v>207.6</v>
      </c>
      <c r="E133" s="37">
        <f t="shared" si="6"/>
        <v>3.9318181818181815E-2</v>
      </c>
      <c r="F133" s="56">
        <f>E133*G12</f>
        <v>7.8636363636363626E-3</v>
      </c>
      <c r="G133" s="43" t="str">
        <f t="shared" si="7"/>
        <v>ok</v>
      </c>
      <c r="H133" s="38">
        <f>E133+I12</f>
        <v>0.13931818181818181</v>
      </c>
      <c r="I133" s="43" t="str">
        <f t="shared" si="9"/>
        <v>niet ok</v>
      </c>
      <c r="J133" s="56">
        <f t="shared" si="8"/>
        <v>7.8636363636363626E-3</v>
      </c>
      <c r="K133" s="11"/>
      <c r="L133" s="11"/>
      <c r="M133" s="11"/>
      <c r="N133" s="11"/>
      <c r="O133" s="11"/>
    </row>
    <row r="134" spans="1:15" x14ac:dyDescent="0.35">
      <c r="A134" s="36">
        <v>121</v>
      </c>
      <c r="B134" s="34">
        <f>IF(NOT(ISBLANK(A134)),VLOOKUP(A134,Tabellen!$A$2:$B$152,2,FALSE),"")</f>
        <v>207.6</v>
      </c>
      <c r="C134" s="35">
        <v>22</v>
      </c>
      <c r="D134" s="36">
        <f>IF(C134=0,0,(MAX(0,(B134-(B134/21*(VLOOKUP($B$12,Tabellen!$E$2:$F$2,2,FALSE)-C134))))))</f>
        <v>207.6</v>
      </c>
      <c r="E134" s="37">
        <f t="shared" si="6"/>
        <v>3.8993238166791885E-2</v>
      </c>
      <c r="F134" s="56">
        <f>E134*G12</f>
        <v>7.7986476333583776E-3</v>
      </c>
      <c r="G134" s="43" t="str">
        <f t="shared" si="7"/>
        <v>ok</v>
      </c>
      <c r="H134" s="38">
        <f>E134+I12</f>
        <v>0.13899323816679188</v>
      </c>
      <c r="I134" s="43" t="str">
        <f t="shared" si="9"/>
        <v>niet ok</v>
      </c>
      <c r="J134" s="56">
        <f t="shared" si="8"/>
        <v>7.7986476333583776E-3</v>
      </c>
      <c r="K134" s="11"/>
      <c r="L134" s="11"/>
      <c r="M134" s="11"/>
      <c r="N134" s="11"/>
      <c r="O134" s="11"/>
    </row>
    <row r="135" spans="1:15" x14ac:dyDescent="0.35">
      <c r="A135" s="36">
        <v>122</v>
      </c>
      <c r="B135" s="34">
        <f>IF(NOT(ISBLANK(A135)),VLOOKUP(A135,Tabellen!$A$2:$B$152,2,FALSE),"")</f>
        <v>207.6</v>
      </c>
      <c r="C135" s="35">
        <v>22</v>
      </c>
      <c r="D135" s="36">
        <f>IF(C135=0,0,(MAX(0,(B135-(B135/21*(VLOOKUP($B$12,Tabellen!$E$2:$F$2,2,FALSE)-C135))))))</f>
        <v>207.6</v>
      </c>
      <c r="E135" s="37">
        <f t="shared" si="6"/>
        <v>3.8673621460506707E-2</v>
      </c>
      <c r="F135" s="56">
        <f>E135*G12</f>
        <v>7.7347242921013415E-3</v>
      </c>
      <c r="G135" s="43" t="str">
        <f t="shared" si="7"/>
        <v>ok</v>
      </c>
      <c r="H135" s="38">
        <f>E135+I12</f>
        <v>0.13867362146050671</v>
      </c>
      <c r="I135" s="43" t="str">
        <f t="shared" si="9"/>
        <v>niet ok</v>
      </c>
      <c r="J135" s="56">
        <f t="shared" si="8"/>
        <v>7.7347242921013415E-3</v>
      </c>
      <c r="K135" s="11"/>
      <c r="L135" s="11"/>
      <c r="M135" s="11"/>
      <c r="N135" s="11"/>
      <c r="O135" s="11"/>
    </row>
    <row r="136" spans="1:15" x14ac:dyDescent="0.35">
      <c r="A136" s="36">
        <v>123</v>
      </c>
      <c r="B136" s="34">
        <f>IF(NOT(ISBLANK(A136)),VLOOKUP(A136,Tabellen!$A$2:$B$152,2,FALSE),"")</f>
        <v>207.6</v>
      </c>
      <c r="C136" s="35">
        <v>22</v>
      </c>
      <c r="D136" s="36">
        <f>IF(C136=0,0,(MAX(0,(B136-(B136/21*(VLOOKUP($B$12,Tabellen!$E$2:$F$2,2,FALSE)-C136))))))</f>
        <v>207.6</v>
      </c>
      <c r="E136" s="37">
        <f t="shared" si="6"/>
        <v>3.8359201773835921E-2</v>
      </c>
      <c r="F136" s="56">
        <f>E136*G12</f>
        <v>7.6718403547671845E-3</v>
      </c>
      <c r="G136" s="43" t="str">
        <f t="shared" si="7"/>
        <v>ok</v>
      </c>
      <c r="H136" s="38">
        <f>E136+I12</f>
        <v>0.13835920177383593</v>
      </c>
      <c r="I136" s="43" t="str">
        <f t="shared" si="9"/>
        <v>niet ok</v>
      </c>
      <c r="J136" s="56">
        <f t="shared" si="8"/>
        <v>7.6718403547671845E-3</v>
      </c>
      <c r="K136" s="11"/>
      <c r="L136" s="11"/>
      <c r="M136" s="11"/>
      <c r="N136" s="11"/>
      <c r="O136" s="11"/>
    </row>
    <row r="137" spans="1:15" x14ac:dyDescent="0.35">
      <c r="A137" s="36">
        <v>124</v>
      </c>
      <c r="B137" s="34">
        <f>IF(NOT(ISBLANK(A137)),VLOOKUP(A137,Tabellen!$A$2:$B$152,2,FALSE),"")</f>
        <v>207.6</v>
      </c>
      <c r="C137" s="35">
        <v>22</v>
      </c>
      <c r="D137" s="36">
        <f>IF(C137=0,0,(MAX(0,(B137-(B137/21*(VLOOKUP($B$12,Tabellen!$E$2:$F$2,2,FALSE)-C137))))))</f>
        <v>207.6</v>
      </c>
      <c r="E137" s="37">
        <f t="shared" si="6"/>
        <v>3.8049853372434016E-2</v>
      </c>
      <c r="F137" s="56">
        <f>E137*G12</f>
        <v>7.6099706744868038E-3</v>
      </c>
      <c r="G137" s="43" t="str">
        <f t="shared" si="7"/>
        <v>ok</v>
      </c>
      <c r="H137" s="38">
        <f>E137+I12</f>
        <v>0.13804985337243403</v>
      </c>
      <c r="I137" s="43" t="str">
        <f t="shared" si="9"/>
        <v>niet ok</v>
      </c>
      <c r="J137" s="56">
        <f t="shared" si="8"/>
        <v>7.6099706744868038E-3</v>
      </c>
      <c r="K137" s="11"/>
      <c r="L137" s="11"/>
      <c r="M137" s="11"/>
      <c r="N137" s="11"/>
      <c r="O137" s="11"/>
    </row>
    <row r="138" spans="1:15" x14ac:dyDescent="0.35">
      <c r="A138" s="36">
        <v>125</v>
      </c>
      <c r="B138" s="34">
        <f>IF(NOT(ISBLANK(A138)),VLOOKUP(A138,Tabellen!$A$2:$B$152,2,FALSE),"")</f>
        <v>207.6</v>
      </c>
      <c r="C138" s="35">
        <v>22</v>
      </c>
      <c r="D138" s="36">
        <f>IF(C138=0,0,(MAX(0,(B138-(B138/21*(VLOOKUP($B$12,Tabellen!$E$2:$F$2,2,FALSE)-C138))))))</f>
        <v>207.6</v>
      </c>
      <c r="E138" s="37">
        <f t="shared" si="6"/>
        <v>3.7745454545454547E-2</v>
      </c>
      <c r="F138" s="56">
        <f>E138*G12</f>
        <v>7.5490909090909098E-3</v>
      </c>
      <c r="G138" s="43" t="str">
        <f t="shared" si="7"/>
        <v>ok</v>
      </c>
      <c r="H138" s="38">
        <f>E138+I12</f>
        <v>0.13774545454545456</v>
      </c>
      <c r="I138" s="43" t="str">
        <f t="shared" si="9"/>
        <v>niet ok</v>
      </c>
      <c r="J138" s="56">
        <f t="shared" si="8"/>
        <v>7.5490909090909098E-3</v>
      </c>
      <c r="K138" s="11"/>
      <c r="L138" s="11"/>
      <c r="M138" s="11"/>
      <c r="N138" s="11"/>
      <c r="O138" s="11"/>
    </row>
    <row r="139" spans="1:15" x14ac:dyDescent="0.35">
      <c r="A139" s="36">
        <v>126</v>
      </c>
      <c r="B139" s="34">
        <f>IF(NOT(ISBLANK(A139)),VLOOKUP(A139,Tabellen!$A$2:$B$152,2,FALSE),"")</f>
        <v>207.6</v>
      </c>
      <c r="C139" s="35">
        <v>22</v>
      </c>
      <c r="D139" s="36">
        <f>IF(C139=0,0,(MAX(0,(B139-(B139/21*(VLOOKUP($B$12,Tabellen!$E$2:$F$2,2,FALSE)-C139))))))</f>
        <v>207.6</v>
      </c>
      <c r="E139" s="37">
        <f t="shared" si="6"/>
        <v>3.7445887445887442E-2</v>
      </c>
      <c r="F139" s="56">
        <f>E139*G12</f>
        <v>7.489177489177489E-3</v>
      </c>
      <c r="G139" s="43" t="str">
        <f t="shared" si="7"/>
        <v>ok</v>
      </c>
      <c r="H139" s="38">
        <f>E139+I12</f>
        <v>0.13744588744588745</v>
      </c>
      <c r="I139" s="43" t="str">
        <f t="shared" si="9"/>
        <v>niet ok</v>
      </c>
      <c r="J139" s="56">
        <f t="shared" si="8"/>
        <v>7.489177489177489E-3</v>
      </c>
      <c r="K139" s="11"/>
      <c r="L139" s="11"/>
      <c r="M139" s="11"/>
      <c r="N139" s="11"/>
      <c r="O139" s="11"/>
    </row>
    <row r="140" spans="1:15" x14ac:dyDescent="0.35">
      <c r="A140" s="36">
        <v>127</v>
      </c>
      <c r="B140" s="34">
        <f>IF(NOT(ISBLANK(A140)),VLOOKUP(A140,Tabellen!$A$2:$B$152,2,FALSE),"")</f>
        <v>207.6</v>
      </c>
      <c r="C140" s="35">
        <v>22</v>
      </c>
      <c r="D140" s="36">
        <f>IF(C140=0,0,(MAX(0,(B140-(B140/21*(VLOOKUP($B$12,Tabellen!$E$2:$F$2,2,FALSE)-C140))))))</f>
        <v>207.6</v>
      </c>
      <c r="E140" s="37">
        <f t="shared" si="6"/>
        <v>3.7151037938439511E-2</v>
      </c>
      <c r="F140" s="56">
        <f>E140*G12</f>
        <v>7.430207587687903E-3</v>
      </c>
      <c r="G140" s="43" t="str">
        <f t="shared" si="7"/>
        <v>ok</v>
      </c>
      <c r="H140" s="38">
        <f>E140+I12</f>
        <v>0.13715103793843952</v>
      </c>
      <c r="I140" s="43" t="str">
        <f t="shared" si="9"/>
        <v>niet ok</v>
      </c>
      <c r="J140" s="56">
        <f t="shared" si="8"/>
        <v>7.430207587687903E-3</v>
      </c>
      <c r="K140" s="11"/>
      <c r="L140" s="11"/>
      <c r="M140" s="11"/>
      <c r="N140" s="11"/>
      <c r="O140" s="11"/>
    </row>
    <row r="141" spans="1:15" x14ac:dyDescent="0.35">
      <c r="A141" s="36">
        <v>128</v>
      </c>
      <c r="B141" s="34">
        <f>IF(NOT(ISBLANK(A141)),VLOOKUP(A141,Tabellen!$A$2:$B$152,2,FALSE),"")</f>
        <v>207.6</v>
      </c>
      <c r="C141" s="35">
        <v>22</v>
      </c>
      <c r="D141" s="36">
        <f>IF(C141=0,0,(MAX(0,(B141-(B141/21*(VLOOKUP($B$12,Tabellen!$E$2:$F$2,2,FALSE)-C141))))))</f>
        <v>207.6</v>
      </c>
      <c r="E141" s="37">
        <f t="shared" si="6"/>
        <v>3.6860795454545452E-2</v>
      </c>
      <c r="F141" s="56">
        <f>E141*G12</f>
        <v>7.3721590909090907E-3</v>
      </c>
      <c r="G141" s="43" t="str">
        <f t="shared" si="7"/>
        <v>ok</v>
      </c>
      <c r="H141" s="38">
        <f>E141+I12</f>
        <v>0.13686079545454546</v>
      </c>
      <c r="I141" s="43" t="str">
        <f t="shared" si="9"/>
        <v>niet ok</v>
      </c>
      <c r="J141" s="56">
        <f t="shared" si="8"/>
        <v>7.3721590909090907E-3</v>
      </c>
      <c r="K141" s="11"/>
      <c r="L141" s="11"/>
      <c r="M141" s="11"/>
      <c r="N141" s="11"/>
      <c r="O141" s="11"/>
    </row>
    <row r="142" spans="1:15" x14ac:dyDescent="0.35">
      <c r="A142" s="36">
        <v>129</v>
      </c>
      <c r="B142" s="34">
        <f>IF(NOT(ISBLANK(A142)),VLOOKUP(A142,Tabellen!$A$2:$B$152,2,FALSE),"")</f>
        <v>207.6</v>
      </c>
      <c r="C142" s="35">
        <v>22</v>
      </c>
      <c r="D142" s="36">
        <f>IF(C142=0,0,(MAX(0,(B142-(B142/21*(VLOOKUP($B$12,Tabellen!$E$2:$F$2,2,FALSE)-C142))))))</f>
        <v>207.6</v>
      </c>
      <c r="E142" s="37">
        <f t="shared" si="6"/>
        <v>3.6575052854122624E-2</v>
      </c>
      <c r="F142" s="56">
        <f>E142*G12</f>
        <v>7.3150105708245251E-3</v>
      </c>
      <c r="G142" s="43" t="str">
        <f t="shared" si="7"/>
        <v>ok</v>
      </c>
      <c r="H142" s="38">
        <f>E142+I12</f>
        <v>0.13657505285412264</v>
      </c>
      <c r="I142" s="43" t="str">
        <f t="shared" ref="I142:I163" si="10">IF(E142*1.2&gt;H142,"ok","niet ok")</f>
        <v>niet ok</v>
      </c>
      <c r="J142" s="56">
        <f t="shared" si="8"/>
        <v>7.3150105708245251E-3</v>
      </c>
      <c r="K142" s="11"/>
      <c r="L142" s="11"/>
      <c r="M142" s="11"/>
      <c r="N142" s="11"/>
      <c r="O142" s="11"/>
    </row>
    <row r="143" spans="1:15" x14ac:dyDescent="0.35">
      <c r="A143" s="36">
        <v>130</v>
      </c>
      <c r="B143" s="34">
        <f>IF(NOT(ISBLANK(A143)),VLOOKUP(A143,Tabellen!$A$2:$B$152,2,FALSE),"")</f>
        <v>207.6</v>
      </c>
      <c r="C143" s="35">
        <v>22</v>
      </c>
      <c r="D143" s="36">
        <f>IF(C143=0,0,(MAX(0,(B143-(B143/21*(VLOOKUP($B$12,Tabellen!$E$2:$F$2,2,FALSE)-C143))))))</f>
        <v>207.6</v>
      </c>
      <c r="E143" s="37">
        <f t="shared" ref="E143:E163" si="11">D143/(2*C143*A143)</f>
        <v>3.629370629370629E-2</v>
      </c>
      <c r="F143" s="56">
        <f>E143*G12</f>
        <v>7.2587412587412584E-3</v>
      </c>
      <c r="G143" s="43" t="str">
        <f t="shared" ref="G143:G163" si="12">IF(F143&lt;0.1,"ok","niet ok")</f>
        <v>ok</v>
      </c>
      <c r="H143" s="38">
        <f>E143+I12</f>
        <v>0.1362937062937063</v>
      </c>
      <c r="I143" s="43" t="str">
        <f t="shared" si="10"/>
        <v>niet ok</v>
      </c>
      <c r="J143" s="56">
        <f t="shared" si="8"/>
        <v>7.2587412587412584E-3</v>
      </c>
      <c r="K143" s="11"/>
      <c r="L143" s="11"/>
      <c r="M143" s="11"/>
      <c r="N143" s="11"/>
      <c r="O143" s="11"/>
    </row>
    <row r="144" spans="1:15" x14ac:dyDescent="0.35">
      <c r="A144" s="36">
        <v>131</v>
      </c>
      <c r="B144" s="34">
        <f>IF(NOT(ISBLANK(A144)),VLOOKUP(A144,Tabellen!$A$2:$B$152,2,FALSE),"")</f>
        <v>207.6</v>
      </c>
      <c r="C144" s="35">
        <v>22</v>
      </c>
      <c r="D144" s="36">
        <f>IF(C144=0,0,(MAX(0,(B144-(B144/21*(VLOOKUP($B$12,Tabellen!$E$2:$F$2,2,FALSE)-C144))))))</f>
        <v>207.6</v>
      </c>
      <c r="E144" s="37">
        <f t="shared" si="11"/>
        <v>3.6016655100624566E-2</v>
      </c>
      <c r="F144" s="56">
        <f>E144*G12</f>
        <v>7.2033310201249133E-3</v>
      </c>
      <c r="G144" s="43" t="str">
        <f t="shared" si="12"/>
        <v>ok</v>
      </c>
      <c r="H144" s="38">
        <f>E144+I12</f>
        <v>0.13601665510062458</v>
      </c>
      <c r="I144" s="43" t="str">
        <f t="shared" si="10"/>
        <v>niet ok</v>
      </c>
      <c r="J144" s="56">
        <f t="shared" ref="J144:J163" si="13">F144</f>
        <v>7.2033310201249133E-3</v>
      </c>
      <c r="K144" s="11"/>
      <c r="L144" s="11"/>
      <c r="M144" s="11"/>
      <c r="N144" s="11"/>
      <c r="O144" s="11"/>
    </row>
    <row r="145" spans="1:15" x14ac:dyDescent="0.35">
      <c r="A145" s="36">
        <v>132</v>
      </c>
      <c r="B145" s="34">
        <f>IF(NOT(ISBLANK(A145)),VLOOKUP(A145,Tabellen!$A$2:$B$152,2,FALSE),"")</f>
        <v>207.6</v>
      </c>
      <c r="C145" s="35">
        <v>22</v>
      </c>
      <c r="D145" s="36">
        <f>IF(C145=0,0,(MAX(0,(B145-(B145/21*(VLOOKUP($B$12,Tabellen!$E$2:$F$2,2,FALSE)-C145))))))</f>
        <v>207.6</v>
      </c>
      <c r="E145" s="37">
        <f t="shared" si="11"/>
        <v>3.5743801652892558E-2</v>
      </c>
      <c r="F145" s="56">
        <f>E145*G12</f>
        <v>7.1487603305785121E-3</v>
      </c>
      <c r="G145" s="43" t="str">
        <f t="shared" si="12"/>
        <v>ok</v>
      </c>
      <c r="H145" s="38">
        <f>E145+I12</f>
        <v>0.13574380165289257</v>
      </c>
      <c r="I145" s="43" t="str">
        <f t="shared" si="10"/>
        <v>niet ok</v>
      </c>
      <c r="J145" s="56">
        <f t="shared" si="13"/>
        <v>7.1487603305785121E-3</v>
      </c>
      <c r="K145" s="11"/>
      <c r="L145" s="11"/>
      <c r="M145" s="11"/>
      <c r="N145" s="11"/>
      <c r="O145" s="11"/>
    </row>
    <row r="146" spans="1:15" x14ac:dyDescent="0.35">
      <c r="A146" s="36">
        <v>133</v>
      </c>
      <c r="B146" s="34">
        <f>IF(NOT(ISBLANK(A146)),VLOOKUP(A146,Tabellen!$A$2:$B$152,2,FALSE),"")</f>
        <v>207.6</v>
      </c>
      <c r="C146" s="35">
        <v>22</v>
      </c>
      <c r="D146" s="36">
        <f>IF(C146=0,0,(MAX(0,(B146-(B146/21*(VLOOKUP($B$12,Tabellen!$E$2:$F$2,2,FALSE)-C146))))))</f>
        <v>207.6</v>
      </c>
      <c r="E146" s="37">
        <f t="shared" si="11"/>
        <v>3.5475051264524951E-2</v>
      </c>
      <c r="F146" s="56">
        <f>E146*G12</f>
        <v>7.0950102529049909E-3</v>
      </c>
      <c r="G146" s="43" t="str">
        <f t="shared" si="12"/>
        <v>ok</v>
      </c>
      <c r="H146" s="38">
        <f>E146+I12</f>
        <v>0.13547505126452497</v>
      </c>
      <c r="I146" s="43" t="str">
        <f t="shared" si="10"/>
        <v>niet ok</v>
      </c>
      <c r="J146" s="56">
        <f t="shared" si="13"/>
        <v>7.0950102529049909E-3</v>
      </c>
      <c r="K146" s="11"/>
      <c r="L146" s="11"/>
      <c r="M146" s="11"/>
      <c r="N146" s="11"/>
      <c r="O146" s="11"/>
    </row>
    <row r="147" spans="1:15" x14ac:dyDescent="0.35">
      <c r="A147" s="36">
        <v>134</v>
      </c>
      <c r="B147" s="34">
        <f>IF(NOT(ISBLANK(A147)),VLOOKUP(A147,Tabellen!$A$2:$B$152,2,FALSE),"")</f>
        <v>207.6</v>
      </c>
      <c r="C147" s="35">
        <v>22</v>
      </c>
      <c r="D147" s="36">
        <f>IF(C147=0,0,(MAX(0,(B147-(B147/21*(VLOOKUP($B$12,Tabellen!$E$2:$F$2,2,FALSE)-C147))))))</f>
        <v>207.6</v>
      </c>
      <c r="E147" s="37">
        <f t="shared" si="11"/>
        <v>3.521031207598372E-2</v>
      </c>
      <c r="F147" s="56">
        <f>E147*G12</f>
        <v>7.0420624151967441E-3</v>
      </c>
      <c r="G147" s="43" t="str">
        <f t="shared" si="12"/>
        <v>ok</v>
      </c>
      <c r="H147" s="38">
        <f>E147+I12</f>
        <v>0.13521031207598372</v>
      </c>
      <c r="I147" s="43" t="str">
        <f t="shared" si="10"/>
        <v>niet ok</v>
      </c>
      <c r="J147" s="56">
        <f t="shared" si="13"/>
        <v>7.0420624151967441E-3</v>
      </c>
      <c r="K147" s="11"/>
      <c r="L147" s="11"/>
      <c r="M147" s="11"/>
      <c r="N147" s="11"/>
      <c r="O147" s="11"/>
    </row>
    <row r="148" spans="1:15" x14ac:dyDescent="0.35">
      <c r="A148" s="36">
        <v>135</v>
      </c>
      <c r="B148" s="34">
        <f>IF(NOT(ISBLANK(A148)),VLOOKUP(A148,Tabellen!$A$2:$B$152,2,FALSE),"")</f>
        <v>207.6</v>
      </c>
      <c r="C148" s="35">
        <v>22</v>
      </c>
      <c r="D148" s="36">
        <f>IF(C148=0,0,(MAX(0,(B148-(B148/21*(VLOOKUP($B$12,Tabellen!$E$2:$F$2,2,FALSE)-C148))))))</f>
        <v>207.6</v>
      </c>
      <c r="E148" s="37">
        <f t="shared" si="11"/>
        <v>3.4949494949494946E-2</v>
      </c>
      <c r="F148" s="56">
        <f>E148*G12</f>
        <v>6.9898989898989896E-3</v>
      </c>
      <c r="G148" s="43" t="str">
        <f t="shared" si="12"/>
        <v>ok</v>
      </c>
      <c r="H148" s="38">
        <f>E148+I12</f>
        <v>0.13494949494949496</v>
      </c>
      <c r="I148" s="43" t="str">
        <f t="shared" si="10"/>
        <v>niet ok</v>
      </c>
      <c r="J148" s="56">
        <f t="shared" si="13"/>
        <v>6.9898989898989896E-3</v>
      </c>
      <c r="K148" s="11"/>
      <c r="L148" s="11"/>
      <c r="M148" s="11"/>
      <c r="N148" s="11"/>
      <c r="O148" s="11"/>
    </row>
    <row r="149" spans="1:15" x14ac:dyDescent="0.35">
      <c r="A149" s="36">
        <v>136</v>
      </c>
      <c r="B149" s="34">
        <f>IF(NOT(ISBLANK(A149)),VLOOKUP(A149,Tabellen!$A$2:$B$152,2,FALSE),"")</f>
        <v>207.6</v>
      </c>
      <c r="C149" s="35">
        <v>22</v>
      </c>
      <c r="D149" s="36">
        <f>IF(C149=0,0,(MAX(0,(B149-(B149/21*(VLOOKUP($B$12,Tabellen!$E$2:$F$2,2,FALSE)-C149))))))</f>
        <v>207.6</v>
      </c>
      <c r="E149" s="37">
        <f t="shared" si="11"/>
        <v>3.4692513368983956E-2</v>
      </c>
      <c r="F149" s="56">
        <f>E149*G12</f>
        <v>6.9385026737967918E-3</v>
      </c>
      <c r="G149" s="43" t="str">
        <f t="shared" si="12"/>
        <v>ok</v>
      </c>
      <c r="H149" s="38">
        <f>E149+I12</f>
        <v>0.13469251336898397</v>
      </c>
      <c r="I149" s="43" t="str">
        <f t="shared" si="10"/>
        <v>niet ok</v>
      </c>
      <c r="J149" s="56">
        <f t="shared" si="13"/>
        <v>6.9385026737967918E-3</v>
      </c>
      <c r="K149" s="11"/>
      <c r="L149" s="11"/>
      <c r="M149" s="11"/>
      <c r="N149" s="11"/>
      <c r="O149" s="11"/>
    </row>
    <row r="150" spans="1:15" x14ac:dyDescent="0.35">
      <c r="A150" s="36">
        <v>137</v>
      </c>
      <c r="B150" s="34">
        <f>IF(NOT(ISBLANK(A150)),VLOOKUP(A150,Tabellen!$A$2:$B$152,2,FALSE),"")</f>
        <v>207.6</v>
      </c>
      <c r="C150" s="35">
        <v>22</v>
      </c>
      <c r="D150" s="36">
        <f>IF(C150=0,0,(MAX(0,(B150-(B150/21*(VLOOKUP($B$12,Tabellen!$E$2:$F$2,2,FALSE)-C150))))))</f>
        <v>207.6</v>
      </c>
      <c r="E150" s="37">
        <f t="shared" si="11"/>
        <v>3.4439283344392835E-2</v>
      </c>
      <c r="F150" s="56">
        <f>E150*G12</f>
        <v>6.8878566688785675E-3</v>
      </c>
      <c r="G150" s="43" t="str">
        <f t="shared" si="12"/>
        <v>ok</v>
      </c>
      <c r="H150" s="38">
        <f>E150+I12</f>
        <v>0.13443928334439284</v>
      </c>
      <c r="I150" s="43" t="str">
        <f t="shared" si="10"/>
        <v>niet ok</v>
      </c>
      <c r="J150" s="56">
        <f t="shared" si="13"/>
        <v>6.8878566688785675E-3</v>
      </c>
      <c r="K150" s="11"/>
      <c r="L150" s="11"/>
      <c r="M150" s="11"/>
      <c r="N150" s="11"/>
      <c r="O150" s="11"/>
    </row>
    <row r="151" spans="1:15" x14ac:dyDescent="0.35">
      <c r="A151" s="36">
        <v>138</v>
      </c>
      <c r="B151" s="34">
        <f>IF(NOT(ISBLANK(A151)),VLOOKUP(A151,Tabellen!$A$2:$B$152,2,FALSE),"")</f>
        <v>207.6</v>
      </c>
      <c r="C151" s="35">
        <v>22</v>
      </c>
      <c r="D151" s="36">
        <f>IF(C151=0,0,(MAX(0,(B151-(B151/21*(VLOOKUP($B$12,Tabellen!$E$2:$F$2,2,FALSE)-C151))))))</f>
        <v>207.6</v>
      </c>
      <c r="E151" s="37">
        <f t="shared" si="11"/>
        <v>3.41897233201581E-2</v>
      </c>
      <c r="F151" s="56">
        <f>E151*G12</f>
        <v>6.8379446640316199E-3</v>
      </c>
      <c r="G151" s="43" t="str">
        <f t="shared" si="12"/>
        <v>ok</v>
      </c>
      <c r="H151" s="38">
        <f>E151+I12</f>
        <v>0.13418972332015811</v>
      </c>
      <c r="I151" s="43" t="str">
        <f t="shared" si="10"/>
        <v>niet ok</v>
      </c>
      <c r="J151" s="56">
        <f t="shared" si="13"/>
        <v>6.8379446640316199E-3</v>
      </c>
      <c r="K151" s="11"/>
      <c r="L151" s="11"/>
      <c r="M151" s="11"/>
      <c r="N151" s="11"/>
      <c r="O151" s="11"/>
    </row>
    <row r="152" spans="1:15" x14ac:dyDescent="0.35">
      <c r="A152" s="36">
        <v>139</v>
      </c>
      <c r="B152" s="34">
        <f>IF(NOT(ISBLANK(A152)),VLOOKUP(A152,Tabellen!$A$2:$B$152,2,FALSE),"")</f>
        <v>207.6</v>
      </c>
      <c r="C152" s="35">
        <v>22</v>
      </c>
      <c r="D152" s="36">
        <f>IF(C152=0,0,(MAX(0,(B152-(B152/21*(VLOOKUP($B$12,Tabellen!$E$2:$F$2,2,FALSE)-C152))))))</f>
        <v>207.6</v>
      </c>
      <c r="E152" s="37">
        <f t="shared" si="11"/>
        <v>3.3943754087638979E-2</v>
      </c>
      <c r="F152" s="56">
        <f>E152*G12</f>
        <v>6.788750817527796E-3</v>
      </c>
      <c r="G152" s="43" t="str">
        <f t="shared" si="12"/>
        <v>ok</v>
      </c>
      <c r="H152" s="38">
        <f>E152+I12</f>
        <v>0.13394375408763898</v>
      </c>
      <c r="I152" s="43" t="str">
        <f t="shared" si="10"/>
        <v>niet ok</v>
      </c>
      <c r="J152" s="56">
        <f t="shared" si="13"/>
        <v>6.788750817527796E-3</v>
      </c>
      <c r="K152" s="11"/>
      <c r="L152" s="11"/>
      <c r="M152" s="11"/>
      <c r="N152" s="11"/>
      <c r="O152" s="11"/>
    </row>
    <row r="153" spans="1:15" x14ac:dyDescent="0.35">
      <c r="A153" s="36">
        <v>140</v>
      </c>
      <c r="B153" s="34">
        <f>IF(NOT(ISBLANK(A153)),VLOOKUP(A153,Tabellen!$A$2:$B$152,2,FALSE),"")</f>
        <v>207.6</v>
      </c>
      <c r="C153" s="35">
        <v>22</v>
      </c>
      <c r="D153" s="36">
        <f>IF(C153=0,0,(MAX(0,(B153-(B153/21*(VLOOKUP($B$12,Tabellen!$E$2:$F$2,2,FALSE)-C153))))))</f>
        <v>207.6</v>
      </c>
      <c r="E153" s="37">
        <f t="shared" si="11"/>
        <v>3.3701298701298697E-2</v>
      </c>
      <c r="F153" s="56">
        <f>E153*G12</f>
        <v>6.74025974025974E-3</v>
      </c>
      <c r="G153" s="43" t="str">
        <f t="shared" si="12"/>
        <v>ok</v>
      </c>
      <c r="H153" s="38">
        <f>E153+I12</f>
        <v>0.13370129870129871</v>
      </c>
      <c r="I153" s="43" t="str">
        <f t="shared" si="10"/>
        <v>niet ok</v>
      </c>
      <c r="J153" s="56">
        <f t="shared" si="13"/>
        <v>6.74025974025974E-3</v>
      </c>
      <c r="K153" s="11"/>
      <c r="L153" s="11"/>
      <c r="M153" s="11"/>
      <c r="N153" s="11"/>
      <c r="O153" s="11"/>
    </row>
    <row r="154" spans="1:15" x14ac:dyDescent="0.35">
      <c r="A154" s="36">
        <v>141</v>
      </c>
      <c r="B154" s="34">
        <f>IF(NOT(ISBLANK(A154)),VLOOKUP(A154,Tabellen!$A$2:$B$152,2,FALSE),"")</f>
        <v>207.6</v>
      </c>
      <c r="C154" s="35">
        <v>22</v>
      </c>
      <c r="D154" s="36">
        <f>IF(C154=0,0,(MAX(0,(B154-(B154/21*(VLOOKUP($B$12,Tabellen!$E$2:$F$2,2,FALSE)-C154))))))</f>
        <v>207.6</v>
      </c>
      <c r="E154" s="37">
        <f t="shared" si="11"/>
        <v>3.3462282398452607E-2</v>
      </c>
      <c r="F154" s="56">
        <f>E154*G12</f>
        <v>6.692456479690522E-3</v>
      </c>
      <c r="G154" s="43" t="str">
        <f t="shared" si="12"/>
        <v>ok</v>
      </c>
      <c r="H154" s="38">
        <f>E154+I12</f>
        <v>0.13346228239845262</v>
      </c>
      <c r="I154" s="43" t="str">
        <f t="shared" si="10"/>
        <v>niet ok</v>
      </c>
      <c r="J154" s="56">
        <f t="shared" si="13"/>
        <v>6.692456479690522E-3</v>
      </c>
      <c r="K154" s="11"/>
      <c r="L154" s="11"/>
      <c r="M154" s="11"/>
      <c r="N154" s="11"/>
      <c r="O154" s="11"/>
    </row>
    <row r="155" spans="1:15" x14ac:dyDescent="0.35">
      <c r="A155" s="36">
        <v>142</v>
      </c>
      <c r="B155" s="34">
        <f>IF(NOT(ISBLANK(A155)),VLOOKUP(A155,Tabellen!$A$2:$B$152,2,FALSE),"")</f>
        <v>207.6</v>
      </c>
      <c r="C155" s="35">
        <v>22</v>
      </c>
      <c r="D155" s="36">
        <f>IF(C155=0,0,(MAX(0,(B155-(B155/21*(VLOOKUP($B$12,Tabellen!$E$2:$F$2,2,FALSE)-C155))))))</f>
        <v>207.6</v>
      </c>
      <c r="E155" s="37">
        <f t="shared" si="11"/>
        <v>3.3226632522407172E-2</v>
      </c>
      <c r="F155" s="56">
        <f>E155*G12</f>
        <v>6.6453265044814349E-3</v>
      </c>
      <c r="G155" s="43" t="str">
        <f t="shared" si="12"/>
        <v>ok</v>
      </c>
      <c r="H155" s="38">
        <f>E155+I12</f>
        <v>0.13322663252240718</v>
      </c>
      <c r="I155" s="43" t="str">
        <f t="shared" si="10"/>
        <v>niet ok</v>
      </c>
      <c r="J155" s="56">
        <f t="shared" si="13"/>
        <v>6.6453265044814349E-3</v>
      </c>
      <c r="K155" s="11"/>
      <c r="L155" s="11"/>
      <c r="M155" s="11"/>
      <c r="N155" s="11"/>
      <c r="O155" s="11"/>
    </row>
    <row r="156" spans="1:15" x14ac:dyDescent="0.35">
      <c r="A156" s="36">
        <v>143</v>
      </c>
      <c r="B156" s="34">
        <f>IF(NOT(ISBLANK(A156)),VLOOKUP(A156,Tabellen!$A$2:$B$152,2,FALSE),"")</f>
        <v>207.6</v>
      </c>
      <c r="C156" s="35">
        <v>22</v>
      </c>
      <c r="D156" s="36">
        <f>IF(C156=0,0,(MAX(0,(B156-(B156/21*(VLOOKUP($B$12,Tabellen!$E$2:$F$2,2,FALSE)-C156))))))</f>
        <v>207.6</v>
      </c>
      <c r="E156" s="37">
        <f t="shared" si="11"/>
        <v>3.2994278448823904E-2</v>
      </c>
      <c r="F156" s="56">
        <f>E156*G12</f>
        <v>6.5988556897647807E-3</v>
      </c>
      <c r="G156" s="43" t="str">
        <f t="shared" si="12"/>
        <v>ok</v>
      </c>
      <c r="H156" s="38">
        <f>E156+I12</f>
        <v>0.13299427844882392</v>
      </c>
      <c r="I156" s="43" t="str">
        <f t="shared" si="10"/>
        <v>niet ok</v>
      </c>
      <c r="J156" s="56">
        <f t="shared" si="13"/>
        <v>6.5988556897647807E-3</v>
      </c>
      <c r="K156" s="11"/>
      <c r="L156" s="11"/>
      <c r="M156" s="11"/>
      <c r="N156" s="11"/>
      <c r="O156" s="11"/>
    </row>
    <row r="157" spans="1:15" x14ac:dyDescent="0.35">
      <c r="A157" s="36">
        <v>144</v>
      </c>
      <c r="B157" s="34">
        <f>IF(NOT(ISBLANK(A157)),VLOOKUP(A157,Tabellen!$A$2:$B$152,2,FALSE),"")</f>
        <v>207.6</v>
      </c>
      <c r="C157" s="35">
        <v>22</v>
      </c>
      <c r="D157" s="36">
        <f>IF(C157=0,0,(MAX(0,(B157-(B157/21*(VLOOKUP($B$12,Tabellen!$E$2:$F$2,2,FALSE)-C157))))))</f>
        <v>207.6</v>
      </c>
      <c r="E157" s="37">
        <f t="shared" si="11"/>
        <v>3.2765151515151511E-2</v>
      </c>
      <c r="F157" s="56">
        <f>E157*G12</f>
        <v>6.5530303030303027E-3</v>
      </c>
      <c r="G157" s="43" t="str">
        <f t="shared" si="12"/>
        <v>ok</v>
      </c>
      <c r="H157" s="38">
        <f>E157+I12</f>
        <v>0.1327651515151515</v>
      </c>
      <c r="I157" s="43" t="str">
        <f t="shared" si="10"/>
        <v>niet ok</v>
      </c>
      <c r="J157" s="56">
        <f t="shared" si="13"/>
        <v>6.5530303030303027E-3</v>
      </c>
      <c r="K157" s="11"/>
      <c r="L157" s="11"/>
      <c r="M157" s="11"/>
      <c r="N157" s="11"/>
      <c r="O157" s="11"/>
    </row>
    <row r="158" spans="1:15" x14ac:dyDescent="0.35">
      <c r="A158" s="36">
        <v>145</v>
      </c>
      <c r="B158" s="34">
        <f>IF(NOT(ISBLANK(A158)),VLOOKUP(A158,Tabellen!$A$2:$B$152,2,FALSE),"")</f>
        <v>207.6</v>
      </c>
      <c r="C158" s="35">
        <v>22</v>
      </c>
      <c r="D158" s="36">
        <f>IF(C158=0,0,(MAX(0,(B158-(B158/21*(VLOOKUP($B$12,Tabellen!$E$2:$F$2,2,FALSE)-C158))))))</f>
        <v>207.6</v>
      </c>
      <c r="E158" s="37">
        <f t="shared" si="11"/>
        <v>3.2539184952978056E-2</v>
      </c>
      <c r="F158" s="56">
        <f>E158*G12</f>
        <v>6.507836990595612E-3</v>
      </c>
      <c r="G158" s="43" t="str">
        <f t="shared" si="12"/>
        <v>ok</v>
      </c>
      <c r="H158" s="38">
        <f>E158+I12</f>
        <v>0.13253918495297806</v>
      </c>
      <c r="I158" s="43" t="str">
        <f t="shared" si="10"/>
        <v>niet ok</v>
      </c>
      <c r="J158" s="56">
        <f t="shared" si="13"/>
        <v>6.507836990595612E-3</v>
      </c>
      <c r="K158" s="11"/>
      <c r="L158" s="11"/>
      <c r="M158" s="11"/>
      <c r="N158" s="11"/>
      <c r="O158" s="11"/>
    </row>
    <row r="159" spans="1:15" x14ac:dyDescent="0.35">
      <c r="A159" s="36">
        <v>146</v>
      </c>
      <c r="B159" s="34">
        <f>IF(NOT(ISBLANK(A159)),VLOOKUP(A159,Tabellen!$A$2:$B$152,2,FALSE),"")</f>
        <v>207.6</v>
      </c>
      <c r="C159" s="35">
        <v>22</v>
      </c>
      <c r="D159" s="36">
        <f>IF(C159=0,0,(MAX(0,(B159-(B159/21*(VLOOKUP($B$12,Tabellen!$E$2:$F$2,2,FALSE)-C159))))))</f>
        <v>207.6</v>
      </c>
      <c r="E159" s="37">
        <f t="shared" si="11"/>
        <v>3.2316313823163134E-2</v>
      </c>
      <c r="F159" s="56">
        <f>E159*G12</f>
        <v>6.4632627646326272E-3</v>
      </c>
      <c r="G159" s="43" t="str">
        <f t="shared" si="12"/>
        <v>ok</v>
      </c>
      <c r="H159" s="38">
        <f>E159+I12</f>
        <v>0.13231631382316314</v>
      </c>
      <c r="I159" s="43" t="str">
        <f t="shared" si="10"/>
        <v>niet ok</v>
      </c>
      <c r="J159" s="56">
        <f t="shared" si="13"/>
        <v>6.4632627646326272E-3</v>
      </c>
      <c r="K159" s="11"/>
      <c r="L159" s="11"/>
      <c r="M159" s="11"/>
      <c r="N159" s="11"/>
      <c r="O159" s="11"/>
    </row>
    <row r="160" spans="1:15" x14ac:dyDescent="0.35">
      <c r="A160" s="36">
        <v>147</v>
      </c>
      <c r="B160" s="34">
        <f>IF(NOT(ISBLANK(A160)),VLOOKUP(A160,Tabellen!$A$2:$B$152,2,FALSE),"")</f>
        <v>207.6</v>
      </c>
      <c r="C160" s="35">
        <v>22</v>
      </c>
      <c r="D160" s="36">
        <f>IF(C160=0,0,(MAX(0,(B160-(B160/21*(VLOOKUP($B$12,Tabellen!$E$2:$F$2,2,FALSE)-C160))))))</f>
        <v>207.6</v>
      </c>
      <c r="E160" s="37">
        <f t="shared" si="11"/>
        <v>3.209647495361781E-2</v>
      </c>
      <c r="F160" s="56">
        <f>E160*G12</f>
        <v>6.4192949907235621E-3</v>
      </c>
      <c r="G160" s="43" t="str">
        <f t="shared" si="12"/>
        <v>ok</v>
      </c>
      <c r="H160" s="38">
        <f>E160+I12</f>
        <v>0.13209647495361782</v>
      </c>
      <c r="I160" s="43" t="str">
        <f t="shared" si="10"/>
        <v>niet ok</v>
      </c>
      <c r="J160" s="56">
        <f t="shared" si="13"/>
        <v>6.4192949907235621E-3</v>
      </c>
      <c r="K160" s="11"/>
      <c r="L160" s="11"/>
      <c r="M160" s="11"/>
      <c r="N160" s="11"/>
      <c r="O160" s="11"/>
    </row>
    <row r="161" spans="1:15" x14ac:dyDescent="0.35">
      <c r="A161" s="36">
        <v>148</v>
      </c>
      <c r="B161" s="34">
        <f>IF(NOT(ISBLANK(A161)),VLOOKUP(A161,Tabellen!$A$2:$B$152,2,FALSE),"")</f>
        <v>207.6</v>
      </c>
      <c r="C161" s="35">
        <v>22</v>
      </c>
      <c r="D161" s="36">
        <f>IF(C161=0,0,(MAX(0,(B161-(B161/21*(VLOOKUP($B$12,Tabellen!$E$2:$F$2,2,FALSE)-C161))))))</f>
        <v>207.6</v>
      </c>
      <c r="E161" s="37">
        <f t="shared" si="11"/>
        <v>3.1879606879606878E-2</v>
      </c>
      <c r="F161" s="56">
        <f>E161*G12</f>
        <v>6.3759213759213762E-3</v>
      </c>
      <c r="G161" s="43" t="str">
        <f t="shared" si="12"/>
        <v>ok</v>
      </c>
      <c r="H161" s="38">
        <f>E161+I12</f>
        <v>0.13187960687960687</v>
      </c>
      <c r="I161" s="43" t="str">
        <f t="shared" si="10"/>
        <v>niet ok</v>
      </c>
      <c r="J161" s="56">
        <f t="shared" si="13"/>
        <v>6.3759213759213762E-3</v>
      </c>
      <c r="K161" s="11"/>
      <c r="L161" s="11"/>
      <c r="M161" s="11"/>
      <c r="N161" s="11"/>
      <c r="O161" s="11"/>
    </row>
    <row r="162" spans="1:15" x14ac:dyDescent="0.35">
      <c r="A162" s="36">
        <v>149</v>
      </c>
      <c r="B162" s="34">
        <f>IF(NOT(ISBLANK(A162)),VLOOKUP(A162,Tabellen!$A$2:$B$152,2,FALSE),"")</f>
        <v>207.6</v>
      </c>
      <c r="C162" s="35">
        <v>22</v>
      </c>
      <c r="D162" s="36">
        <f>IF(C162=0,0,(MAX(0,(B162-(B162/21*(VLOOKUP($B$12,Tabellen!$E$2:$F$2,2,FALSE)-C162))))))</f>
        <v>207.6</v>
      </c>
      <c r="E162" s="37">
        <f t="shared" si="11"/>
        <v>3.1665649786455155E-2</v>
      </c>
      <c r="F162" s="56">
        <f>E162*G12</f>
        <v>6.333129957291031E-3</v>
      </c>
      <c r="G162" s="43" t="str">
        <f t="shared" si="12"/>
        <v>ok</v>
      </c>
      <c r="H162" s="38">
        <f>E162+I12</f>
        <v>0.13166564978645517</v>
      </c>
      <c r="I162" s="43" t="str">
        <f t="shared" si="10"/>
        <v>niet ok</v>
      </c>
      <c r="J162" s="56">
        <f t="shared" si="13"/>
        <v>6.333129957291031E-3</v>
      </c>
      <c r="K162" s="11"/>
      <c r="L162" s="11"/>
      <c r="M162" s="11"/>
      <c r="N162" s="11"/>
      <c r="O162" s="11"/>
    </row>
    <row r="163" spans="1:15" x14ac:dyDescent="0.35">
      <c r="A163" s="36">
        <v>150</v>
      </c>
      <c r="B163" s="34">
        <f>IF(NOT(ISBLANK(A163)),VLOOKUP(A163,Tabellen!$A$2:$B$152,2,FALSE),"")</f>
        <v>207.6</v>
      </c>
      <c r="C163" s="35">
        <v>22</v>
      </c>
      <c r="D163" s="36">
        <f>IF(C163=0,0,(MAX(0,(B163-(B163/21*(VLOOKUP($B$12,Tabellen!$E$2:$F$2,2,FALSE)-C163))))))</f>
        <v>207.6</v>
      </c>
      <c r="E163" s="37">
        <f t="shared" si="11"/>
        <v>3.145454545454545E-2</v>
      </c>
      <c r="F163" s="56">
        <f>E163*G12</f>
        <v>6.2909090909090901E-3</v>
      </c>
      <c r="G163" s="43" t="str">
        <f t="shared" si="12"/>
        <v>ok</v>
      </c>
      <c r="H163" s="38">
        <f>E163+I12</f>
        <v>0.13145454545454546</v>
      </c>
      <c r="I163" s="43" t="str">
        <f t="shared" si="10"/>
        <v>niet ok</v>
      </c>
      <c r="J163" s="56">
        <f t="shared" si="13"/>
        <v>6.2909090909090901E-3</v>
      </c>
      <c r="K163" s="11"/>
      <c r="L163" s="11"/>
      <c r="M163" s="11"/>
      <c r="N163" s="11"/>
      <c r="O163" s="11"/>
    </row>
    <row r="164" spans="1:15" x14ac:dyDescent="0.35">
      <c r="A164" s="57"/>
      <c r="B164" s="58"/>
      <c r="C164" s="58"/>
      <c r="D164" s="57"/>
      <c r="E164" s="59"/>
      <c r="F164" s="60"/>
      <c r="G164" s="60"/>
      <c r="H164" s="52"/>
      <c r="I164" s="52"/>
      <c r="J164" s="52"/>
      <c r="K164" s="11"/>
      <c r="L164" s="11"/>
      <c r="M164" s="11"/>
      <c r="N164" s="11"/>
      <c r="O164" s="11"/>
    </row>
    <row r="165" spans="1:15" x14ac:dyDescent="0.35">
      <c r="A165" s="61"/>
      <c r="B165" s="11"/>
      <c r="C165" s="11"/>
      <c r="D165" s="61"/>
      <c r="E165" s="11"/>
      <c r="F165" s="61"/>
      <c r="G165" s="61"/>
      <c r="H165" s="11"/>
      <c r="I165" s="11"/>
      <c r="J165" s="52"/>
      <c r="K165" s="11"/>
      <c r="L165" s="11"/>
      <c r="M165" s="11"/>
      <c r="N165" s="11"/>
      <c r="O165" s="11"/>
    </row>
    <row r="166" spans="1:15" x14ac:dyDescent="0.35">
      <c r="A166" s="61"/>
      <c r="B166" s="11"/>
      <c r="C166" s="11"/>
      <c r="D166" s="61"/>
      <c r="E166" s="11"/>
      <c r="F166" s="61"/>
      <c r="G166" s="61"/>
      <c r="H166" s="11"/>
      <c r="I166" s="11"/>
      <c r="J166" s="52"/>
      <c r="K166" s="11"/>
      <c r="L166" s="11"/>
      <c r="M166" s="11"/>
      <c r="N166" s="11"/>
      <c r="O166" s="11"/>
    </row>
    <row r="167" spans="1:15" x14ac:dyDescent="0.35">
      <c r="A167" s="62" t="s">
        <v>18</v>
      </c>
      <c r="B167" s="11"/>
      <c r="C167" s="11"/>
      <c r="D167" s="11"/>
      <c r="E167" s="11"/>
      <c r="F167" s="11"/>
      <c r="G167" s="11"/>
      <c r="H167" s="11"/>
      <c r="I167" s="11"/>
      <c r="J167" s="52"/>
      <c r="K167" s="11"/>
      <c r="L167" s="11"/>
      <c r="M167" s="11"/>
      <c r="N167" s="11"/>
      <c r="O167" s="11"/>
    </row>
    <row r="168" spans="1:15" x14ac:dyDescent="0.35">
      <c r="A168" s="11"/>
      <c r="B168" s="11"/>
      <c r="C168" s="11"/>
      <c r="D168" s="11"/>
      <c r="E168" s="11"/>
      <c r="F168" s="11"/>
      <c r="G168" s="11"/>
      <c r="H168" s="11"/>
      <c r="I168" s="11"/>
      <c r="J168" s="52"/>
      <c r="K168" s="11"/>
      <c r="L168" s="11"/>
      <c r="M168" s="11"/>
      <c r="N168" s="11"/>
      <c r="O168" s="11"/>
    </row>
    <row r="169" spans="1:15" x14ac:dyDescent="0.35">
      <c r="A169" s="11" t="s">
        <v>21</v>
      </c>
      <c r="B169" s="11"/>
      <c r="C169" s="11"/>
      <c r="D169" s="11"/>
      <c r="E169" s="11"/>
      <c r="F169" s="11"/>
      <c r="G169" s="11"/>
      <c r="H169" s="11"/>
      <c r="I169" s="11"/>
      <c r="J169" s="52"/>
      <c r="K169" s="11"/>
      <c r="L169" s="11"/>
      <c r="M169" s="11"/>
      <c r="N169" s="11"/>
      <c r="O169" s="11"/>
    </row>
    <row r="170" spans="1:15" x14ac:dyDescent="0.35">
      <c r="A170" s="11" t="s">
        <v>27</v>
      </c>
      <c r="B170" s="11"/>
      <c r="C170" s="11"/>
      <c r="D170" s="11"/>
      <c r="E170" s="11"/>
      <c r="F170" s="11"/>
      <c r="G170" s="11"/>
      <c r="H170" s="11"/>
      <c r="I170" s="11"/>
      <c r="J170" s="52"/>
      <c r="K170" s="11"/>
      <c r="L170" s="11"/>
      <c r="M170" s="11"/>
      <c r="N170" s="11"/>
      <c r="O170" s="11"/>
    </row>
    <row r="171" spans="1:15" x14ac:dyDescent="0.35">
      <c r="A171" s="11" t="s">
        <v>28</v>
      </c>
      <c r="B171" s="11"/>
      <c r="C171" s="11"/>
      <c r="D171" s="11"/>
      <c r="E171" s="11"/>
      <c r="F171" s="11"/>
      <c r="G171" s="11"/>
      <c r="H171" s="11"/>
      <c r="I171" s="11"/>
      <c r="J171" s="52"/>
      <c r="K171" s="11"/>
      <c r="L171" s="11"/>
      <c r="M171" s="11"/>
      <c r="N171" s="11"/>
      <c r="O171" s="11"/>
    </row>
    <row r="172" spans="1:15" x14ac:dyDescent="0.35">
      <c r="A172" s="11"/>
      <c r="B172" s="11"/>
      <c r="C172" s="11"/>
      <c r="D172" s="11"/>
      <c r="E172" s="11"/>
      <c r="F172" s="11"/>
      <c r="G172" s="11"/>
      <c r="H172" s="11"/>
      <c r="I172" s="11"/>
      <c r="J172" s="52"/>
      <c r="K172" s="11"/>
      <c r="L172" s="11"/>
      <c r="M172" s="11"/>
      <c r="N172" s="11"/>
      <c r="O172" s="11"/>
    </row>
    <row r="173" spans="1:15" x14ac:dyDescent="0.35">
      <c r="A173" s="11" t="s">
        <v>46</v>
      </c>
      <c r="B173" s="11"/>
      <c r="C173" s="11"/>
      <c r="D173" s="11"/>
      <c r="E173" s="11"/>
      <c r="F173" s="11"/>
      <c r="G173" s="11"/>
      <c r="H173" s="11"/>
      <c r="I173" s="11"/>
      <c r="J173" s="52"/>
      <c r="K173" s="11"/>
      <c r="L173" s="11"/>
      <c r="M173" s="11"/>
      <c r="N173" s="11"/>
      <c r="O173" s="11"/>
    </row>
    <row r="174" spans="1:15" x14ac:dyDescent="0.35">
      <c r="A174" s="11" t="s">
        <v>45</v>
      </c>
      <c r="B174" s="11"/>
      <c r="C174" s="11"/>
      <c r="D174" s="11"/>
      <c r="E174" s="11"/>
      <c r="F174" s="11"/>
      <c r="G174" s="11"/>
      <c r="H174" s="11"/>
      <c r="I174" s="11"/>
      <c r="J174" s="52"/>
      <c r="K174" s="11"/>
      <c r="L174" s="11"/>
      <c r="M174" s="11"/>
      <c r="N174" s="11"/>
      <c r="O174" s="11"/>
    </row>
    <row r="175" spans="1:15" x14ac:dyDescent="0.35">
      <c r="A175" s="11" t="s">
        <v>44</v>
      </c>
      <c r="B175" s="11"/>
      <c r="C175" s="11"/>
      <c r="D175" s="11"/>
      <c r="E175" s="11"/>
      <c r="F175" s="11"/>
      <c r="G175" s="11"/>
      <c r="H175" s="11"/>
      <c r="I175" s="11"/>
      <c r="J175" s="52"/>
      <c r="K175" s="11"/>
      <c r="L175" s="11"/>
      <c r="M175" s="11"/>
      <c r="N175" s="11"/>
      <c r="O175" s="11"/>
    </row>
    <row r="176" spans="1:15" x14ac:dyDescent="0.35">
      <c r="A176" s="11" t="s">
        <v>43</v>
      </c>
      <c r="B176" s="11"/>
      <c r="C176" s="11"/>
      <c r="D176" s="11"/>
      <c r="E176" s="11"/>
      <c r="F176" s="11"/>
      <c r="G176" s="11"/>
      <c r="H176" s="11"/>
      <c r="I176" s="11"/>
      <c r="J176" s="52"/>
      <c r="K176" s="11"/>
      <c r="L176" s="11"/>
      <c r="M176" s="11"/>
      <c r="N176" s="11"/>
      <c r="O176" s="11"/>
    </row>
    <row r="177" spans="1:15" x14ac:dyDescent="0.35">
      <c r="A177" s="11" t="s">
        <v>29</v>
      </c>
      <c r="B177" s="11"/>
      <c r="C177" s="11"/>
      <c r="D177" s="11"/>
      <c r="E177" s="11"/>
      <c r="F177" s="11"/>
      <c r="G177" s="11"/>
      <c r="H177" s="11"/>
      <c r="I177" s="11"/>
      <c r="J177" s="52"/>
      <c r="K177" s="11"/>
      <c r="L177" s="11"/>
      <c r="M177" s="11"/>
      <c r="N177" s="11"/>
      <c r="O177" s="11"/>
    </row>
    <row r="178" spans="1:15" x14ac:dyDescent="0.35">
      <c r="A178" s="11" t="s">
        <v>30</v>
      </c>
      <c r="B178" s="11"/>
      <c r="C178" s="11"/>
      <c r="D178" s="11"/>
      <c r="E178" s="11"/>
      <c r="F178" s="11"/>
      <c r="G178" s="11"/>
      <c r="H178" s="11"/>
      <c r="I178" s="11"/>
      <c r="J178" s="52"/>
      <c r="K178" s="11"/>
      <c r="L178" s="11"/>
      <c r="M178" s="11"/>
      <c r="N178" s="11"/>
      <c r="O178" s="11"/>
    </row>
    <row r="179" spans="1:15" x14ac:dyDescent="0.35">
      <c r="A179" s="11"/>
      <c r="B179" s="11"/>
      <c r="C179" s="11"/>
      <c r="D179" s="11"/>
      <c r="E179" s="11"/>
      <c r="F179" s="11"/>
      <c r="G179" s="11"/>
      <c r="H179" s="11"/>
      <c r="I179" s="11"/>
      <c r="J179" s="52"/>
      <c r="K179" s="11"/>
      <c r="L179" s="11"/>
      <c r="M179" s="11"/>
      <c r="N179" s="11"/>
      <c r="O179" s="11"/>
    </row>
    <row r="180" spans="1:15" x14ac:dyDescent="0.35">
      <c r="A180" s="11" t="s">
        <v>37</v>
      </c>
      <c r="B180" s="11"/>
      <c r="C180" s="11"/>
      <c r="D180" s="11"/>
      <c r="E180" s="11"/>
      <c r="F180" s="11"/>
      <c r="G180" s="11"/>
      <c r="H180" s="11"/>
      <c r="I180" s="11"/>
      <c r="J180" s="52"/>
      <c r="K180" s="11"/>
      <c r="L180" s="11"/>
      <c r="M180" s="11"/>
      <c r="N180" s="11"/>
      <c r="O180" s="11"/>
    </row>
    <row r="181" spans="1:15" x14ac:dyDescent="0.35">
      <c r="A181" s="11" t="s">
        <v>35</v>
      </c>
      <c r="B181" s="11"/>
      <c r="C181" s="11"/>
      <c r="D181" s="11"/>
      <c r="E181" s="11"/>
      <c r="F181" s="11"/>
      <c r="G181" s="11"/>
      <c r="H181" s="11"/>
      <c r="I181" s="11"/>
      <c r="J181" s="52"/>
      <c r="K181" s="11"/>
      <c r="L181" s="11"/>
      <c r="M181" s="11"/>
      <c r="N181" s="11"/>
      <c r="O181" s="11"/>
    </row>
    <row r="182" spans="1:15" x14ac:dyDescent="0.35">
      <c r="A182" s="11" t="s">
        <v>39</v>
      </c>
      <c r="B182" s="11"/>
      <c r="C182" s="11"/>
      <c r="D182" s="11"/>
      <c r="E182" s="11"/>
      <c r="F182" s="11"/>
      <c r="G182" s="11"/>
      <c r="H182" s="11"/>
      <c r="I182" s="11"/>
      <c r="J182" s="52"/>
      <c r="K182" s="11"/>
      <c r="L182" s="11"/>
      <c r="M182" s="11"/>
      <c r="N182" s="11"/>
      <c r="O182" s="11"/>
    </row>
    <row r="183" spans="1:15" x14ac:dyDescent="0.35">
      <c r="A183" s="11" t="s">
        <v>38</v>
      </c>
      <c r="B183" s="11"/>
      <c r="C183" s="11"/>
      <c r="D183" s="11"/>
      <c r="E183" s="11"/>
      <c r="F183" s="11"/>
      <c r="G183" s="11"/>
      <c r="H183" s="11"/>
      <c r="I183" s="11"/>
      <c r="J183" s="52"/>
      <c r="K183" s="11"/>
      <c r="L183" s="11"/>
      <c r="M183" s="11"/>
      <c r="N183" s="11"/>
      <c r="O183" s="11"/>
    </row>
    <row r="184" spans="1:15" x14ac:dyDescent="0.35">
      <c r="A184" s="11"/>
      <c r="B184" s="11"/>
      <c r="C184" s="11"/>
      <c r="D184" s="11"/>
      <c r="E184" s="11"/>
      <c r="F184" s="11"/>
      <c r="G184" s="11"/>
      <c r="H184" s="11"/>
      <c r="I184" s="11"/>
      <c r="J184" s="52"/>
      <c r="K184" s="11"/>
      <c r="L184" s="11"/>
      <c r="M184" s="11"/>
      <c r="N184" s="11"/>
      <c r="O184" s="11"/>
    </row>
    <row r="185" spans="1:15" x14ac:dyDescent="0.35">
      <c r="A185" s="11" t="s">
        <v>31</v>
      </c>
      <c r="B185" s="11"/>
      <c r="C185" s="11"/>
      <c r="D185" s="11"/>
      <c r="E185" s="11"/>
      <c r="F185" s="11"/>
      <c r="G185" s="11"/>
      <c r="H185" s="11"/>
      <c r="I185" s="11"/>
      <c r="J185" s="52"/>
      <c r="K185" s="11"/>
      <c r="L185" s="11"/>
      <c r="M185" s="11"/>
      <c r="N185" s="11"/>
      <c r="O185" s="11"/>
    </row>
    <row r="186" spans="1:15" x14ac:dyDescent="0.35">
      <c r="A186" s="11" t="s">
        <v>36</v>
      </c>
      <c r="B186" s="11"/>
      <c r="C186" s="11"/>
      <c r="D186" s="11"/>
      <c r="E186" s="11"/>
      <c r="F186" s="11"/>
      <c r="G186" s="11"/>
      <c r="H186" s="11"/>
      <c r="I186" s="11"/>
      <c r="J186" s="52"/>
      <c r="K186" s="11"/>
      <c r="L186" s="11"/>
      <c r="M186" s="11"/>
      <c r="N186" s="11"/>
      <c r="O186" s="11"/>
    </row>
    <row r="187" spans="1:15" x14ac:dyDescent="0.35">
      <c r="A187" s="11" t="s">
        <v>40</v>
      </c>
      <c r="B187" s="11"/>
      <c r="C187" s="11"/>
      <c r="D187" s="11"/>
      <c r="E187" s="11"/>
      <c r="F187" s="11"/>
      <c r="G187" s="11"/>
      <c r="H187" s="11"/>
      <c r="I187" s="11"/>
      <c r="J187" s="52"/>
      <c r="K187" s="11"/>
      <c r="L187" s="11"/>
      <c r="M187" s="11"/>
      <c r="N187" s="11"/>
      <c r="O187" s="11"/>
    </row>
    <row r="188" spans="1:15" x14ac:dyDescent="0.35">
      <c r="A188" s="11" t="s">
        <v>41</v>
      </c>
      <c r="B188" s="11"/>
      <c r="C188" s="11"/>
      <c r="D188" s="11"/>
      <c r="E188" s="11"/>
      <c r="F188" s="11"/>
      <c r="G188" s="11"/>
      <c r="H188" s="11"/>
      <c r="I188" s="11"/>
      <c r="J188" s="52"/>
      <c r="K188" s="11"/>
      <c r="L188" s="11"/>
      <c r="M188" s="11"/>
      <c r="N188" s="11"/>
      <c r="O188" s="11"/>
    </row>
    <row r="189" spans="1:15" x14ac:dyDescent="0.35">
      <c r="A189" s="11"/>
      <c r="B189" s="11"/>
      <c r="C189" s="11"/>
      <c r="D189" s="11"/>
      <c r="E189" s="11"/>
      <c r="F189" s="11"/>
      <c r="G189" s="11"/>
      <c r="H189" s="11"/>
      <c r="I189" s="11"/>
      <c r="J189" s="52"/>
      <c r="K189" s="11"/>
      <c r="L189" s="11"/>
      <c r="M189" s="11"/>
      <c r="N189" s="11"/>
      <c r="O189" s="11"/>
    </row>
    <row r="190" spans="1:15" x14ac:dyDescent="0.35">
      <c r="A190" s="11" t="s">
        <v>32</v>
      </c>
      <c r="B190" s="11"/>
      <c r="C190" s="11"/>
      <c r="D190" s="11"/>
      <c r="E190" s="11"/>
      <c r="F190" s="11"/>
      <c r="G190" s="11"/>
      <c r="H190" s="11"/>
      <c r="I190" s="11"/>
      <c r="J190" s="52"/>
      <c r="K190" s="11"/>
      <c r="L190" s="11"/>
      <c r="M190" s="11"/>
      <c r="N190" s="11"/>
      <c r="O190" s="11"/>
    </row>
    <row r="191" spans="1:15" x14ac:dyDescent="0.35">
      <c r="A191" s="11" t="s">
        <v>33</v>
      </c>
      <c r="B191" s="11"/>
      <c r="C191" s="11"/>
      <c r="D191" s="11"/>
      <c r="E191" s="11"/>
      <c r="F191" s="11"/>
      <c r="G191" s="11"/>
      <c r="H191" s="11"/>
      <c r="I191" s="11"/>
      <c r="J191" s="52"/>
      <c r="K191" s="11"/>
      <c r="L191" s="11"/>
      <c r="M191" s="11"/>
      <c r="N191" s="11"/>
      <c r="O191" s="11"/>
    </row>
    <row r="192" spans="1:15" x14ac:dyDescent="0.35">
      <c r="A192" s="11"/>
      <c r="B192" s="11"/>
      <c r="C192" s="11"/>
      <c r="D192" s="11"/>
      <c r="E192" s="11"/>
      <c r="F192" s="11"/>
      <c r="G192" s="11"/>
      <c r="H192" s="11"/>
      <c r="I192" s="11"/>
      <c r="J192" s="52"/>
      <c r="K192" s="11"/>
      <c r="L192" s="11"/>
      <c r="M192" s="11"/>
      <c r="N192" s="11"/>
      <c r="O192" s="11"/>
    </row>
    <row r="193" spans="1:15" x14ac:dyDescent="0.35">
      <c r="A193" s="11"/>
      <c r="B193" s="11"/>
      <c r="C193" s="11"/>
      <c r="D193" s="11"/>
      <c r="E193" s="11"/>
      <c r="F193" s="11"/>
      <c r="G193" s="11"/>
      <c r="H193" s="11"/>
      <c r="I193" s="11"/>
      <c r="J193" s="52"/>
      <c r="K193" s="11"/>
      <c r="L193" s="11"/>
      <c r="M193" s="11"/>
      <c r="N193" s="11"/>
      <c r="O193" s="11"/>
    </row>
    <row r="194" spans="1:15" x14ac:dyDescent="0.35">
      <c r="A194" s="11"/>
      <c r="B194" s="11"/>
      <c r="C194" s="11"/>
      <c r="D194" s="11"/>
      <c r="E194" s="11"/>
      <c r="F194" s="11"/>
      <c r="G194" s="11"/>
      <c r="H194" s="11"/>
      <c r="I194" s="11"/>
      <c r="J194" s="52"/>
      <c r="K194" s="11"/>
      <c r="L194" s="11"/>
      <c r="M194" s="11"/>
      <c r="N194" s="11"/>
      <c r="O194" s="11"/>
    </row>
    <row r="195" spans="1:15" x14ac:dyDescent="0.35">
      <c r="A195" s="11"/>
      <c r="B195" s="11"/>
      <c r="C195" s="11"/>
      <c r="D195" s="11"/>
      <c r="E195" s="11"/>
      <c r="F195" s="11"/>
      <c r="G195" s="11"/>
      <c r="H195" s="11"/>
      <c r="I195" s="11"/>
      <c r="J195" s="52"/>
      <c r="K195" s="11"/>
      <c r="L195" s="11"/>
      <c r="M195" s="11"/>
      <c r="N195" s="11"/>
      <c r="O195" s="11"/>
    </row>
  </sheetData>
  <sheetProtection sheet="1" objects="1" scenarios="1"/>
  <pageMargins left="0.25" right="0.25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Tabellen!$A$2:$A$151</xm:f>
          </x14:formula1>
          <xm:sqref>A14:A163</xm:sqref>
        </x14:dataValidation>
        <x14:dataValidation type="list" allowBlank="1" showInputMessage="1" showErrorMessage="1" errorTitle="Geldige maand" error="Gelieve een geldige maand te selecteren_x000a_" promptTitle="Maand invullen" prompt="Vul in deze cel de kalendermaand in." xr:uid="{00000000-0002-0000-0000-000000000000}">
          <x14:formula1>
            <xm:f>Tabellen!$E$2:$E$2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5"/>
  <sheetViews>
    <sheetView workbookViewId="0">
      <selection activeCell="C5" sqref="C5"/>
    </sheetView>
  </sheetViews>
  <sheetFormatPr defaultRowHeight="14.5" x14ac:dyDescent="0.35"/>
  <cols>
    <col min="1" max="1" width="15.54296875" style="1" customWidth="1"/>
    <col min="2" max="2" width="11.81640625" customWidth="1"/>
    <col min="3" max="3" width="28.7265625" bestFit="1" customWidth="1"/>
    <col min="5" max="5" width="11.81640625" customWidth="1"/>
    <col min="6" max="6" width="10.36328125" customWidth="1"/>
  </cols>
  <sheetData>
    <row r="1" spans="1:6" ht="15" thickBot="1" x14ac:dyDescent="0.4">
      <c r="A1" s="3" t="s">
        <v>0</v>
      </c>
      <c r="B1" s="2" t="s">
        <v>1</v>
      </c>
      <c r="E1" s="5" t="s">
        <v>2</v>
      </c>
      <c r="F1" s="4" t="s">
        <v>20</v>
      </c>
    </row>
    <row r="2" spans="1:6" ht="15" thickBot="1" x14ac:dyDescent="0.4">
      <c r="A2" s="8">
        <v>1</v>
      </c>
      <c r="B2" s="9">
        <v>28.5</v>
      </c>
      <c r="C2" s="9"/>
      <c r="E2" s="40" t="s">
        <v>19</v>
      </c>
      <c r="F2" s="41">
        <v>22</v>
      </c>
    </row>
    <row r="3" spans="1:6" x14ac:dyDescent="0.35">
      <c r="A3" s="6">
        <v>2</v>
      </c>
      <c r="B3" s="9">
        <v>28.5</v>
      </c>
      <c r="C3" s="9"/>
    </row>
    <row r="4" spans="1:6" x14ac:dyDescent="0.35">
      <c r="A4" s="6">
        <v>3</v>
      </c>
      <c r="B4" s="9">
        <v>28.5</v>
      </c>
      <c r="C4" s="9"/>
    </row>
    <row r="5" spans="1:6" x14ac:dyDescent="0.35">
      <c r="A5" s="7">
        <v>4</v>
      </c>
      <c r="B5" s="9">
        <v>31.2</v>
      </c>
      <c r="C5" s="9"/>
    </row>
    <row r="6" spans="1:6" x14ac:dyDescent="0.35">
      <c r="A6" s="7">
        <v>5</v>
      </c>
      <c r="B6" s="9">
        <v>33.6</v>
      </c>
      <c r="C6" s="9"/>
    </row>
    <row r="7" spans="1:6" x14ac:dyDescent="0.35">
      <c r="A7" s="7">
        <v>6</v>
      </c>
      <c r="B7" s="9">
        <v>36</v>
      </c>
      <c r="C7" s="9"/>
      <c r="E7" t="s">
        <v>3</v>
      </c>
    </row>
    <row r="8" spans="1:6" x14ac:dyDescent="0.35">
      <c r="A8" s="7">
        <v>7</v>
      </c>
      <c r="B8" s="9">
        <v>37.799999999999997</v>
      </c>
      <c r="C8" s="9"/>
      <c r="E8" t="s">
        <v>4</v>
      </c>
    </row>
    <row r="9" spans="1:6" x14ac:dyDescent="0.35">
      <c r="A9" s="7">
        <v>8</v>
      </c>
      <c r="B9" s="9">
        <v>40.199999999999996</v>
      </c>
      <c r="C9" s="9"/>
    </row>
    <row r="10" spans="1:6" x14ac:dyDescent="0.35">
      <c r="A10" s="7">
        <v>9</v>
      </c>
      <c r="B10" s="9">
        <v>42</v>
      </c>
      <c r="C10" s="9"/>
    </row>
    <row r="11" spans="1:6" x14ac:dyDescent="0.35">
      <c r="A11" s="7">
        <v>10</v>
      </c>
      <c r="B11" s="9">
        <v>44.4</v>
      </c>
      <c r="C11" s="9"/>
      <c r="E11" t="s">
        <v>5</v>
      </c>
    </row>
    <row r="12" spans="1:6" x14ac:dyDescent="0.35">
      <c r="A12" s="7">
        <v>11</v>
      </c>
      <c r="B12" s="9">
        <v>46.8</v>
      </c>
      <c r="C12" s="9"/>
      <c r="E12" t="s">
        <v>6</v>
      </c>
    </row>
    <row r="13" spans="1:6" x14ac:dyDescent="0.35">
      <c r="A13" s="7">
        <v>12</v>
      </c>
      <c r="B13" s="9">
        <v>48.6</v>
      </c>
      <c r="C13" s="9"/>
    </row>
    <row r="14" spans="1:6" x14ac:dyDescent="0.35">
      <c r="A14" s="7">
        <v>13</v>
      </c>
      <c r="B14" s="9">
        <v>51</v>
      </c>
      <c r="C14" s="9"/>
    </row>
    <row r="15" spans="1:6" x14ac:dyDescent="0.35">
      <c r="A15" s="7">
        <v>14</v>
      </c>
      <c r="B15" s="9">
        <v>52.8</v>
      </c>
      <c r="C15" s="9"/>
      <c r="E15" t="s">
        <v>7</v>
      </c>
    </row>
    <row r="16" spans="1:6" x14ac:dyDescent="0.35">
      <c r="A16" s="7">
        <v>15</v>
      </c>
      <c r="B16" s="9">
        <v>55.199999999999996</v>
      </c>
      <c r="C16" s="9"/>
      <c r="E16" t="s">
        <v>8</v>
      </c>
    </row>
    <row r="17" spans="1:5" x14ac:dyDescent="0.35">
      <c r="A17" s="7">
        <v>16</v>
      </c>
      <c r="B17" s="9">
        <v>57</v>
      </c>
      <c r="C17" s="9"/>
      <c r="E17" t="s">
        <v>9</v>
      </c>
    </row>
    <row r="18" spans="1:5" x14ac:dyDescent="0.35">
      <c r="A18" s="7">
        <v>17</v>
      </c>
      <c r="B18" s="9">
        <v>59.4</v>
      </c>
      <c r="C18" s="9"/>
    </row>
    <row r="19" spans="1:5" x14ac:dyDescent="0.35">
      <c r="A19" s="7">
        <v>18</v>
      </c>
      <c r="B19" s="9">
        <v>61.8</v>
      </c>
      <c r="C19" s="9"/>
    </row>
    <row r="20" spans="1:5" x14ac:dyDescent="0.35">
      <c r="A20" s="7">
        <v>19</v>
      </c>
      <c r="B20" s="9">
        <v>63.599999999999994</v>
      </c>
      <c r="C20" s="9"/>
    </row>
    <row r="21" spans="1:5" x14ac:dyDescent="0.35">
      <c r="A21" s="7">
        <v>20</v>
      </c>
      <c r="B21" s="9">
        <v>66</v>
      </c>
      <c r="C21" s="9"/>
    </row>
    <row r="22" spans="1:5" x14ac:dyDescent="0.35">
      <c r="A22" s="7">
        <v>21</v>
      </c>
      <c r="B22" s="9">
        <v>67.8</v>
      </c>
      <c r="C22" s="9"/>
    </row>
    <row r="23" spans="1:5" x14ac:dyDescent="0.35">
      <c r="A23" s="7">
        <v>22</v>
      </c>
      <c r="B23" s="9">
        <v>70.2</v>
      </c>
      <c r="C23" s="9"/>
    </row>
    <row r="24" spans="1:5" x14ac:dyDescent="0.35">
      <c r="A24" s="7">
        <v>23</v>
      </c>
      <c r="B24" s="9">
        <v>72</v>
      </c>
      <c r="C24" s="9"/>
    </row>
    <row r="25" spans="1:5" x14ac:dyDescent="0.35">
      <c r="A25" s="7">
        <v>24</v>
      </c>
      <c r="B25" s="9">
        <v>74.399999999999991</v>
      </c>
      <c r="C25" s="9"/>
    </row>
    <row r="26" spans="1:5" x14ac:dyDescent="0.35">
      <c r="A26" s="7">
        <v>25</v>
      </c>
      <c r="B26" s="9">
        <v>76.8</v>
      </c>
      <c r="C26" s="9"/>
    </row>
    <row r="27" spans="1:5" x14ac:dyDescent="0.35">
      <c r="A27" s="7">
        <v>26</v>
      </c>
      <c r="B27" s="9">
        <v>78.599999999999994</v>
      </c>
      <c r="C27" s="9"/>
    </row>
    <row r="28" spans="1:5" x14ac:dyDescent="0.35">
      <c r="A28" s="7">
        <v>27</v>
      </c>
      <c r="B28" s="9">
        <v>81</v>
      </c>
      <c r="C28" s="9"/>
    </row>
    <row r="29" spans="1:5" x14ac:dyDescent="0.35">
      <c r="A29" s="7">
        <v>28</v>
      </c>
      <c r="B29" s="9">
        <v>82.8</v>
      </c>
      <c r="C29" s="9"/>
    </row>
    <row r="30" spans="1:5" x14ac:dyDescent="0.35">
      <c r="A30" s="7">
        <v>29</v>
      </c>
      <c r="B30" s="9">
        <v>85.2</v>
      </c>
      <c r="C30" s="9"/>
    </row>
    <row r="31" spans="1:5" x14ac:dyDescent="0.35">
      <c r="A31" s="7">
        <v>30</v>
      </c>
      <c r="B31" s="9">
        <v>87.6</v>
      </c>
      <c r="C31" s="9"/>
    </row>
    <row r="32" spans="1:5" x14ac:dyDescent="0.35">
      <c r="A32" s="7">
        <v>31</v>
      </c>
      <c r="B32" s="9">
        <v>90.6</v>
      </c>
      <c r="C32" s="9"/>
    </row>
    <row r="33" spans="1:3" x14ac:dyDescent="0.35">
      <c r="A33" s="7">
        <v>32</v>
      </c>
      <c r="B33" s="9">
        <v>90.6</v>
      </c>
      <c r="C33" s="9"/>
    </row>
    <row r="34" spans="1:3" x14ac:dyDescent="0.35">
      <c r="A34" s="7">
        <v>33</v>
      </c>
      <c r="B34" s="9">
        <v>90.6</v>
      </c>
      <c r="C34" s="9"/>
    </row>
    <row r="35" spans="1:3" x14ac:dyDescent="0.35">
      <c r="A35" s="7">
        <v>34</v>
      </c>
      <c r="B35" s="9">
        <v>96</v>
      </c>
      <c r="C35" s="9"/>
    </row>
    <row r="36" spans="1:3" x14ac:dyDescent="0.35">
      <c r="A36" s="7">
        <v>35</v>
      </c>
      <c r="B36" s="9">
        <v>96</v>
      </c>
      <c r="C36" s="9"/>
    </row>
    <row r="37" spans="1:3" x14ac:dyDescent="0.35">
      <c r="A37" s="7">
        <v>36</v>
      </c>
      <c r="B37" s="9">
        <v>96</v>
      </c>
      <c r="C37" s="9"/>
    </row>
    <row r="38" spans="1:3" x14ac:dyDescent="0.35">
      <c r="A38" s="7">
        <v>37</v>
      </c>
      <c r="B38" s="9">
        <v>101.39999999999999</v>
      </c>
      <c r="C38" s="9"/>
    </row>
    <row r="39" spans="1:3" x14ac:dyDescent="0.35">
      <c r="A39" s="7">
        <v>38</v>
      </c>
      <c r="B39" s="9">
        <v>101.39999999999999</v>
      </c>
      <c r="C39" s="9"/>
    </row>
    <row r="40" spans="1:3" x14ac:dyDescent="0.35">
      <c r="A40" s="7">
        <v>39</v>
      </c>
      <c r="B40" s="9">
        <v>101.39999999999999</v>
      </c>
      <c r="C40" s="9"/>
    </row>
    <row r="41" spans="1:3" x14ac:dyDescent="0.35">
      <c r="A41" s="7">
        <v>40</v>
      </c>
      <c r="B41" s="9">
        <v>106.8</v>
      </c>
      <c r="C41" s="9"/>
    </row>
    <row r="42" spans="1:3" x14ac:dyDescent="0.35">
      <c r="A42" s="7">
        <v>41</v>
      </c>
      <c r="B42" s="9">
        <v>106.8</v>
      </c>
      <c r="C42" s="9"/>
    </row>
    <row r="43" spans="1:3" x14ac:dyDescent="0.35">
      <c r="A43" s="7">
        <v>42</v>
      </c>
      <c r="B43" s="9">
        <v>106.8</v>
      </c>
      <c r="C43" s="9"/>
    </row>
    <row r="44" spans="1:3" x14ac:dyDescent="0.35">
      <c r="A44" s="7">
        <v>43</v>
      </c>
      <c r="B44" s="9">
        <v>112.2</v>
      </c>
      <c r="C44" s="9"/>
    </row>
    <row r="45" spans="1:3" x14ac:dyDescent="0.35">
      <c r="A45" s="7">
        <v>44</v>
      </c>
      <c r="B45" s="9">
        <v>112.2</v>
      </c>
      <c r="C45" s="9"/>
    </row>
    <row r="46" spans="1:3" x14ac:dyDescent="0.35">
      <c r="A46" s="7">
        <v>45</v>
      </c>
      <c r="B46" s="9">
        <v>112.2</v>
      </c>
      <c r="C46" s="9"/>
    </row>
    <row r="47" spans="1:3" x14ac:dyDescent="0.35">
      <c r="A47" s="7">
        <v>46</v>
      </c>
      <c r="B47" s="9">
        <v>117</v>
      </c>
      <c r="C47" s="9"/>
    </row>
    <row r="48" spans="1:3" x14ac:dyDescent="0.35">
      <c r="A48" s="7">
        <v>47</v>
      </c>
      <c r="B48" s="9">
        <v>117</v>
      </c>
      <c r="C48" s="9"/>
    </row>
    <row r="49" spans="1:3" x14ac:dyDescent="0.35">
      <c r="A49" s="7">
        <v>48</v>
      </c>
      <c r="B49" s="9">
        <v>117</v>
      </c>
      <c r="C49" s="9"/>
    </row>
    <row r="50" spans="1:3" x14ac:dyDescent="0.35">
      <c r="A50" s="7">
        <v>49</v>
      </c>
      <c r="B50" s="9">
        <v>122.39999999999999</v>
      </c>
      <c r="C50" s="9"/>
    </row>
    <row r="51" spans="1:3" x14ac:dyDescent="0.35">
      <c r="A51" s="7">
        <v>50</v>
      </c>
      <c r="B51" s="9">
        <v>122.39999999999999</v>
      </c>
      <c r="C51" s="9"/>
    </row>
    <row r="52" spans="1:3" x14ac:dyDescent="0.35">
      <c r="A52" s="7">
        <v>51</v>
      </c>
      <c r="B52" s="9">
        <v>122.39999999999999</v>
      </c>
      <c r="C52" s="9"/>
    </row>
    <row r="53" spans="1:3" x14ac:dyDescent="0.35">
      <c r="A53" s="7">
        <v>52</v>
      </c>
      <c r="B53" s="9">
        <v>126</v>
      </c>
      <c r="C53" s="9"/>
    </row>
    <row r="54" spans="1:3" x14ac:dyDescent="0.35">
      <c r="A54" s="7">
        <v>53</v>
      </c>
      <c r="B54" s="9">
        <v>126</v>
      </c>
      <c r="C54" s="9"/>
    </row>
    <row r="55" spans="1:3" x14ac:dyDescent="0.35">
      <c r="A55" s="7">
        <v>54</v>
      </c>
      <c r="B55" s="9">
        <v>126</v>
      </c>
      <c r="C55" s="9"/>
    </row>
    <row r="56" spans="1:3" x14ac:dyDescent="0.35">
      <c r="A56" s="7">
        <v>55</v>
      </c>
      <c r="B56" s="9">
        <v>130.19999999999999</v>
      </c>
      <c r="C56" s="9"/>
    </row>
    <row r="57" spans="1:3" x14ac:dyDescent="0.35">
      <c r="A57" s="7">
        <v>56</v>
      </c>
      <c r="B57" s="9">
        <v>130.19999999999999</v>
      </c>
      <c r="C57" s="9"/>
    </row>
    <row r="58" spans="1:3" x14ac:dyDescent="0.35">
      <c r="A58" s="7">
        <v>57</v>
      </c>
      <c r="B58" s="9">
        <v>130.19999999999999</v>
      </c>
      <c r="C58" s="9"/>
    </row>
    <row r="59" spans="1:3" x14ac:dyDescent="0.35">
      <c r="A59" s="7">
        <v>58</v>
      </c>
      <c r="B59" s="9">
        <v>133.79999999999998</v>
      </c>
      <c r="C59" s="9"/>
    </row>
    <row r="60" spans="1:3" x14ac:dyDescent="0.35">
      <c r="A60" s="7">
        <v>59</v>
      </c>
      <c r="B60" s="9">
        <v>133.79999999999998</v>
      </c>
      <c r="C60" s="9"/>
    </row>
    <row r="61" spans="1:3" x14ac:dyDescent="0.35">
      <c r="A61" s="7">
        <v>60</v>
      </c>
      <c r="B61" s="9">
        <v>133.79999999999998</v>
      </c>
      <c r="C61" s="9"/>
    </row>
    <row r="62" spans="1:3" x14ac:dyDescent="0.35">
      <c r="A62" s="7">
        <v>61</v>
      </c>
      <c r="B62" s="9">
        <v>138.6</v>
      </c>
      <c r="C62" s="9"/>
    </row>
    <row r="63" spans="1:3" x14ac:dyDescent="0.35">
      <c r="A63" s="7">
        <v>62</v>
      </c>
      <c r="B63" s="9">
        <v>138.6</v>
      </c>
      <c r="C63" s="9"/>
    </row>
    <row r="64" spans="1:3" x14ac:dyDescent="0.35">
      <c r="A64" s="7">
        <v>63</v>
      </c>
      <c r="B64" s="9">
        <v>138.6</v>
      </c>
      <c r="C64" s="9"/>
    </row>
    <row r="65" spans="1:3" x14ac:dyDescent="0.35">
      <c r="A65" s="7">
        <v>64</v>
      </c>
      <c r="B65" s="9">
        <v>138.6</v>
      </c>
      <c r="C65" s="9"/>
    </row>
    <row r="66" spans="1:3" x14ac:dyDescent="0.35">
      <c r="A66" s="7">
        <v>65</v>
      </c>
      <c r="B66" s="9">
        <v>138.6</v>
      </c>
      <c r="C66" s="9"/>
    </row>
    <row r="67" spans="1:3" x14ac:dyDescent="0.35">
      <c r="A67" s="7">
        <v>66</v>
      </c>
      <c r="B67" s="9">
        <v>145.19999999999999</v>
      </c>
      <c r="C67" s="9"/>
    </row>
    <row r="68" spans="1:3" x14ac:dyDescent="0.35">
      <c r="A68" s="7">
        <v>67</v>
      </c>
      <c r="B68" s="9">
        <v>145.19999999999999</v>
      </c>
      <c r="C68" s="9"/>
    </row>
    <row r="69" spans="1:3" x14ac:dyDescent="0.35">
      <c r="A69" s="7">
        <v>68</v>
      </c>
      <c r="B69" s="9">
        <v>145.19999999999999</v>
      </c>
      <c r="C69" s="9"/>
    </row>
    <row r="70" spans="1:3" x14ac:dyDescent="0.35">
      <c r="A70" s="7">
        <v>69</v>
      </c>
      <c r="B70" s="9">
        <v>145.19999999999999</v>
      </c>
      <c r="C70" s="9"/>
    </row>
    <row r="71" spans="1:3" x14ac:dyDescent="0.35">
      <c r="A71" s="7">
        <v>70</v>
      </c>
      <c r="B71" s="9">
        <v>145.19999999999999</v>
      </c>
      <c r="C71" s="9"/>
    </row>
    <row r="72" spans="1:3" x14ac:dyDescent="0.35">
      <c r="A72" s="7">
        <v>71</v>
      </c>
      <c r="B72" s="9">
        <v>151.19999999999999</v>
      </c>
      <c r="C72" s="9"/>
    </row>
    <row r="73" spans="1:3" x14ac:dyDescent="0.35">
      <c r="A73" s="7">
        <v>72</v>
      </c>
      <c r="B73" s="9">
        <v>151.19999999999999</v>
      </c>
      <c r="C73" s="9"/>
    </row>
    <row r="74" spans="1:3" x14ac:dyDescent="0.35">
      <c r="A74" s="7">
        <v>73</v>
      </c>
      <c r="B74" s="9">
        <v>151.19999999999999</v>
      </c>
      <c r="C74" s="9"/>
    </row>
    <row r="75" spans="1:3" x14ac:dyDescent="0.35">
      <c r="A75" s="7">
        <v>74</v>
      </c>
      <c r="B75" s="9">
        <v>151.19999999999999</v>
      </c>
      <c r="C75" s="9"/>
    </row>
    <row r="76" spans="1:3" x14ac:dyDescent="0.35">
      <c r="A76" s="7">
        <v>75</v>
      </c>
      <c r="B76" s="9">
        <v>151.19999999999999</v>
      </c>
      <c r="C76" s="9"/>
    </row>
    <row r="77" spans="1:3" x14ac:dyDescent="0.35">
      <c r="A77" s="7">
        <v>76</v>
      </c>
      <c r="B77" s="9">
        <v>157.79999999999998</v>
      </c>
      <c r="C77" s="9"/>
    </row>
    <row r="78" spans="1:3" x14ac:dyDescent="0.35">
      <c r="A78" s="7">
        <v>77</v>
      </c>
      <c r="B78" s="9">
        <v>157.79999999999998</v>
      </c>
      <c r="C78" s="9"/>
    </row>
    <row r="79" spans="1:3" x14ac:dyDescent="0.35">
      <c r="A79" s="7">
        <v>78</v>
      </c>
      <c r="B79" s="9">
        <v>157.79999999999998</v>
      </c>
      <c r="C79" s="9"/>
    </row>
    <row r="80" spans="1:3" x14ac:dyDescent="0.35">
      <c r="A80" s="7">
        <v>79</v>
      </c>
      <c r="B80" s="9">
        <v>157.79999999999998</v>
      </c>
      <c r="C80" s="9"/>
    </row>
    <row r="81" spans="1:3" x14ac:dyDescent="0.35">
      <c r="A81" s="7">
        <v>80</v>
      </c>
      <c r="B81" s="9">
        <v>157.79999999999998</v>
      </c>
      <c r="C81" s="9"/>
    </row>
    <row r="82" spans="1:3" x14ac:dyDescent="0.35">
      <c r="A82" s="7">
        <v>81</v>
      </c>
      <c r="B82" s="9">
        <v>163.79999999999998</v>
      </c>
      <c r="C82" s="9"/>
    </row>
    <row r="83" spans="1:3" x14ac:dyDescent="0.35">
      <c r="A83" s="7">
        <v>82</v>
      </c>
      <c r="B83" s="9">
        <v>163.79999999999998</v>
      </c>
      <c r="C83" s="9"/>
    </row>
    <row r="84" spans="1:3" x14ac:dyDescent="0.35">
      <c r="A84" s="7">
        <v>83</v>
      </c>
      <c r="B84" s="9">
        <v>163.79999999999998</v>
      </c>
      <c r="C84" s="9"/>
    </row>
    <row r="85" spans="1:3" x14ac:dyDescent="0.35">
      <c r="A85" s="7">
        <v>84</v>
      </c>
      <c r="B85" s="9">
        <v>163.79999999999998</v>
      </c>
      <c r="C85" s="9"/>
    </row>
    <row r="86" spans="1:3" x14ac:dyDescent="0.35">
      <c r="A86" s="7">
        <v>85</v>
      </c>
      <c r="B86" s="9">
        <v>163.79999999999998</v>
      </c>
      <c r="C86" s="9"/>
    </row>
    <row r="87" spans="1:3" x14ac:dyDescent="0.35">
      <c r="A87" s="7">
        <v>86</v>
      </c>
      <c r="B87" s="9">
        <v>169.79999999999998</v>
      </c>
      <c r="C87" s="9"/>
    </row>
    <row r="88" spans="1:3" x14ac:dyDescent="0.35">
      <c r="A88" s="7">
        <v>87</v>
      </c>
      <c r="B88" s="9">
        <v>169.79999999999998</v>
      </c>
      <c r="C88" s="9"/>
    </row>
    <row r="89" spans="1:3" x14ac:dyDescent="0.35">
      <c r="A89" s="7">
        <v>88</v>
      </c>
      <c r="B89" s="9">
        <v>169.79999999999998</v>
      </c>
      <c r="C89" s="9"/>
    </row>
    <row r="90" spans="1:3" x14ac:dyDescent="0.35">
      <c r="A90" s="7">
        <v>89</v>
      </c>
      <c r="B90" s="9">
        <v>169.79999999999998</v>
      </c>
      <c r="C90" s="9"/>
    </row>
    <row r="91" spans="1:3" x14ac:dyDescent="0.35">
      <c r="A91" s="7">
        <v>90</v>
      </c>
      <c r="B91" s="9">
        <v>169.79999999999998</v>
      </c>
      <c r="C91" s="9"/>
    </row>
    <row r="92" spans="1:3" x14ac:dyDescent="0.35">
      <c r="A92" s="7">
        <v>91</v>
      </c>
      <c r="B92" s="9">
        <v>176.4</v>
      </c>
      <c r="C92" s="9"/>
    </row>
    <row r="93" spans="1:3" x14ac:dyDescent="0.35">
      <c r="A93" s="7">
        <v>92</v>
      </c>
      <c r="B93" s="9">
        <v>176.4</v>
      </c>
      <c r="C93" s="9"/>
    </row>
    <row r="94" spans="1:3" x14ac:dyDescent="0.35">
      <c r="A94" s="7">
        <v>93</v>
      </c>
      <c r="B94" s="9">
        <v>176.4</v>
      </c>
      <c r="C94" s="9"/>
    </row>
    <row r="95" spans="1:3" x14ac:dyDescent="0.35">
      <c r="A95" s="7">
        <v>94</v>
      </c>
      <c r="B95" s="9">
        <v>176.4</v>
      </c>
      <c r="C95" s="9"/>
    </row>
    <row r="96" spans="1:3" x14ac:dyDescent="0.35">
      <c r="A96" s="7">
        <v>95</v>
      </c>
      <c r="B96" s="9">
        <v>176.4</v>
      </c>
      <c r="C96" s="9"/>
    </row>
    <row r="97" spans="1:3" x14ac:dyDescent="0.35">
      <c r="A97" s="7">
        <v>96</v>
      </c>
      <c r="B97" s="9">
        <v>182.4</v>
      </c>
      <c r="C97" s="9"/>
    </row>
    <row r="98" spans="1:3" x14ac:dyDescent="0.35">
      <c r="A98" s="7">
        <v>97</v>
      </c>
      <c r="B98" s="9">
        <v>182.4</v>
      </c>
      <c r="C98" s="9"/>
    </row>
    <row r="99" spans="1:3" x14ac:dyDescent="0.35">
      <c r="A99" s="7">
        <v>98</v>
      </c>
      <c r="B99" s="9">
        <v>182.4</v>
      </c>
      <c r="C99" s="9"/>
    </row>
    <row r="100" spans="1:3" x14ac:dyDescent="0.35">
      <c r="A100" s="7">
        <v>99</v>
      </c>
      <c r="B100" s="9">
        <v>182.4</v>
      </c>
      <c r="C100" s="9"/>
    </row>
    <row r="101" spans="1:3" x14ac:dyDescent="0.35">
      <c r="A101" s="7">
        <v>100</v>
      </c>
      <c r="B101" s="9">
        <v>182.4</v>
      </c>
      <c r="C101" s="9"/>
    </row>
    <row r="102" spans="1:3" x14ac:dyDescent="0.35">
      <c r="A102" s="7">
        <v>101</v>
      </c>
      <c r="B102" s="9">
        <v>189</v>
      </c>
      <c r="C102" s="9"/>
    </row>
    <row r="103" spans="1:3" x14ac:dyDescent="0.35">
      <c r="A103" s="7">
        <v>102</v>
      </c>
      <c r="B103" s="9">
        <v>189</v>
      </c>
      <c r="C103" s="9"/>
    </row>
    <row r="104" spans="1:3" x14ac:dyDescent="0.35">
      <c r="A104" s="7">
        <v>103</v>
      </c>
      <c r="B104" s="9">
        <v>189</v>
      </c>
      <c r="C104" s="9"/>
    </row>
    <row r="105" spans="1:3" x14ac:dyDescent="0.35">
      <c r="A105" s="7">
        <v>104</v>
      </c>
      <c r="B105" s="9">
        <v>189</v>
      </c>
      <c r="C105" s="9"/>
    </row>
    <row r="106" spans="1:3" x14ac:dyDescent="0.35">
      <c r="A106" s="7">
        <v>105</v>
      </c>
      <c r="B106" s="9">
        <v>189</v>
      </c>
      <c r="C106" s="9"/>
    </row>
    <row r="107" spans="1:3" x14ac:dyDescent="0.35">
      <c r="A107" s="7">
        <v>106</v>
      </c>
      <c r="B107" s="9">
        <v>195</v>
      </c>
      <c r="C107" s="9"/>
    </row>
    <row r="108" spans="1:3" x14ac:dyDescent="0.35">
      <c r="A108" s="7">
        <v>107</v>
      </c>
      <c r="B108" s="9">
        <v>195</v>
      </c>
      <c r="C108" s="9"/>
    </row>
    <row r="109" spans="1:3" x14ac:dyDescent="0.35">
      <c r="A109" s="7">
        <v>108</v>
      </c>
      <c r="B109" s="9">
        <v>195</v>
      </c>
      <c r="C109" s="9"/>
    </row>
    <row r="110" spans="1:3" x14ac:dyDescent="0.35">
      <c r="A110" s="7">
        <v>109</v>
      </c>
      <c r="B110" s="9">
        <v>195</v>
      </c>
      <c r="C110" s="9"/>
    </row>
    <row r="111" spans="1:3" x14ac:dyDescent="0.35">
      <c r="A111" s="7">
        <v>110</v>
      </c>
      <c r="B111" s="9">
        <v>195</v>
      </c>
      <c r="C111" s="9"/>
    </row>
    <row r="112" spans="1:3" x14ac:dyDescent="0.35">
      <c r="A112" s="7">
        <v>111</v>
      </c>
      <c r="B112" s="9">
        <v>201.6</v>
      </c>
      <c r="C112" s="9"/>
    </row>
    <row r="113" spans="1:3" x14ac:dyDescent="0.35">
      <c r="A113" s="7">
        <v>112</v>
      </c>
      <c r="B113" s="9">
        <v>201.6</v>
      </c>
      <c r="C113" s="9"/>
    </row>
    <row r="114" spans="1:3" x14ac:dyDescent="0.35">
      <c r="A114" s="7">
        <v>113</v>
      </c>
      <c r="B114" s="9">
        <v>201.6</v>
      </c>
      <c r="C114" s="9"/>
    </row>
    <row r="115" spans="1:3" x14ac:dyDescent="0.35">
      <c r="A115" s="7">
        <v>114</v>
      </c>
      <c r="B115" s="9">
        <v>201.6</v>
      </c>
      <c r="C115" s="9"/>
    </row>
    <row r="116" spans="1:3" x14ac:dyDescent="0.35">
      <c r="A116" s="7">
        <v>115</v>
      </c>
      <c r="B116" s="9">
        <v>201.6</v>
      </c>
      <c r="C116" s="9"/>
    </row>
    <row r="117" spans="1:3" x14ac:dyDescent="0.35">
      <c r="A117" s="7">
        <v>116</v>
      </c>
      <c r="B117" s="9">
        <v>207.6</v>
      </c>
      <c r="C117" s="9"/>
    </row>
    <row r="118" spans="1:3" x14ac:dyDescent="0.35">
      <c r="A118" s="7">
        <v>117</v>
      </c>
      <c r="B118" s="9">
        <v>207.6</v>
      </c>
      <c r="C118" s="9"/>
    </row>
    <row r="119" spans="1:3" x14ac:dyDescent="0.35">
      <c r="A119" s="7">
        <v>118</v>
      </c>
      <c r="B119" s="9">
        <v>207.6</v>
      </c>
      <c r="C119" s="9"/>
    </row>
    <row r="120" spans="1:3" x14ac:dyDescent="0.35">
      <c r="A120" s="7">
        <v>119</v>
      </c>
      <c r="B120" s="9">
        <v>207.6</v>
      </c>
      <c r="C120" s="9"/>
    </row>
    <row r="121" spans="1:3" x14ac:dyDescent="0.35">
      <c r="A121" s="7">
        <v>120</v>
      </c>
      <c r="B121" s="9">
        <v>207.6</v>
      </c>
      <c r="C121" s="9"/>
    </row>
    <row r="122" spans="1:3" x14ac:dyDescent="0.35">
      <c r="A122" s="7">
        <v>121</v>
      </c>
      <c r="B122" s="9">
        <v>207.6</v>
      </c>
      <c r="C122" s="9"/>
    </row>
    <row r="123" spans="1:3" x14ac:dyDescent="0.35">
      <c r="A123" s="7">
        <v>122</v>
      </c>
      <c r="B123" s="9">
        <v>207.6</v>
      </c>
      <c r="C123" s="9"/>
    </row>
    <row r="124" spans="1:3" x14ac:dyDescent="0.35">
      <c r="A124" s="7">
        <v>123</v>
      </c>
      <c r="B124" s="9">
        <v>207.6</v>
      </c>
      <c r="C124" s="9"/>
    </row>
    <row r="125" spans="1:3" x14ac:dyDescent="0.35">
      <c r="A125" s="7">
        <v>124</v>
      </c>
      <c r="B125" s="9">
        <v>207.6</v>
      </c>
      <c r="C125" s="9"/>
    </row>
    <row r="126" spans="1:3" x14ac:dyDescent="0.35">
      <c r="A126" s="7">
        <v>125</v>
      </c>
      <c r="B126" s="9">
        <v>207.6</v>
      </c>
      <c r="C126" s="9"/>
    </row>
    <row r="127" spans="1:3" x14ac:dyDescent="0.35">
      <c r="A127" s="7">
        <v>126</v>
      </c>
      <c r="B127" s="9">
        <v>207.6</v>
      </c>
      <c r="C127" s="9"/>
    </row>
    <row r="128" spans="1:3" x14ac:dyDescent="0.35">
      <c r="A128" s="7">
        <v>127</v>
      </c>
      <c r="B128" s="9">
        <v>207.6</v>
      </c>
      <c r="C128" s="9"/>
    </row>
    <row r="129" spans="1:3" x14ac:dyDescent="0.35">
      <c r="A129" s="7">
        <v>128</v>
      </c>
      <c r="B129" s="9">
        <v>207.6</v>
      </c>
      <c r="C129" s="9"/>
    </row>
    <row r="130" spans="1:3" x14ac:dyDescent="0.35">
      <c r="A130" s="7">
        <v>129</v>
      </c>
      <c r="B130" s="9">
        <v>207.6</v>
      </c>
      <c r="C130" s="9"/>
    </row>
    <row r="131" spans="1:3" x14ac:dyDescent="0.35">
      <c r="A131" s="7">
        <v>130</v>
      </c>
      <c r="B131" s="9">
        <v>207.6</v>
      </c>
      <c r="C131" s="9"/>
    </row>
    <row r="132" spans="1:3" x14ac:dyDescent="0.35">
      <c r="A132" s="7">
        <v>131</v>
      </c>
      <c r="B132" s="9">
        <v>207.6</v>
      </c>
      <c r="C132" s="9"/>
    </row>
    <row r="133" spans="1:3" x14ac:dyDescent="0.35">
      <c r="A133" s="7">
        <v>132</v>
      </c>
      <c r="B133" s="9">
        <v>207.6</v>
      </c>
      <c r="C133" s="9"/>
    </row>
    <row r="134" spans="1:3" x14ac:dyDescent="0.35">
      <c r="A134" s="7">
        <v>133</v>
      </c>
      <c r="B134" s="9">
        <v>207.6</v>
      </c>
      <c r="C134" s="9"/>
    </row>
    <row r="135" spans="1:3" x14ac:dyDescent="0.35">
      <c r="A135" s="7">
        <v>134</v>
      </c>
      <c r="B135" s="9">
        <v>207.6</v>
      </c>
      <c r="C135" s="9"/>
    </row>
    <row r="136" spans="1:3" x14ac:dyDescent="0.35">
      <c r="A136" s="7">
        <v>135</v>
      </c>
      <c r="B136" s="9">
        <v>207.6</v>
      </c>
      <c r="C136" s="9"/>
    </row>
    <row r="137" spans="1:3" x14ac:dyDescent="0.35">
      <c r="A137" s="7">
        <v>136</v>
      </c>
      <c r="B137" s="9">
        <v>207.6</v>
      </c>
      <c r="C137" s="9"/>
    </row>
    <row r="138" spans="1:3" x14ac:dyDescent="0.35">
      <c r="A138" s="7">
        <v>137</v>
      </c>
      <c r="B138" s="9">
        <v>207.6</v>
      </c>
      <c r="C138" s="9"/>
    </row>
    <row r="139" spans="1:3" x14ac:dyDescent="0.35">
      <c r="A139" s="7">
        <v>138</v>
      </c>
      <c r="B139" s="9">
        <v>207.6</v>
      </c>
      <c r="C139" s="9"/>
    </row>
    <row r="140" spans="1:3" x14ac:dyDescent="0.35">
      <c r="A140" s="7">
        <v>139</v>
      </c>
      <c r="B140" s="9">
        <v>207.6</v>
      </c>
      <c r="C140" s="9"/>
    </row>
    <row r="141" spans="1:3" x14ac:dyDescent="0.35">
      <c r="A141" s="7">
        <v>140</v>
      </c>
      <c r="B141" s="9">
        <v>207.6</v>
      </c>
      <c r="C141" s="9"/>
    </row>
    <row r="142" spans="1:3" x14ac:dyDescent="0.35">
      <c r="A142" s="7">
        <v>141</v>
      </c>
      <c r="B142" s="9">
        <v>207.6</v>
      </c>
      <c r="C142" s="9"/>
    </row>
    <row r="143" spans="1:3" x14ac:dyDescent="0.35">
      <c r="A143" s="7">
        <v>142</v>
      </c>
      <c r="B143" s="9">
        <v>207.6</v>
      </c>
      <c r="C143" s="9"/>
    </row>
    <row r="144" spans="1:3" x14ac:dyDescent="0.35">
      <c r="A144" s="7">
        <v>143</v>
      </c>
      <c r="B144" s="9">
        <v>207.6</v>
      </c>
      <c r="C144" s="9"/>
    </row>
    <row r="145" spans="1:3" x14ac:dyDescent="0.35">
      <c r="A145" s="7">
        <v>144</v>
      </c>
      <c r="B145" s="9">
        <v>207.6</v>
      </c>
      <c r="C145" s="9"/>
    </row>
    <row r="146" spans="1:3" x14ac:dyDescent="0.35">
      <c r="A146" s="7">
        <v>145</v>
      </c>
      <c r="B146" s="9">
        <v>207.6</v>
      </c>
      <c r="C146" s="9"/>
    </row>
    <row r="147" spans="1:3" x14ac:dyDescent="0.35">
      <c r="A147" s="7">
        <v>146</v>
      </c>
      <c r="B147" s="9">
        <v>207.6</v>
      </c>
      <c r="C147" s="9"/>
    </row>
    <row r="148" spans="1:3" x14ac:dyDescent="0.35">
      <c r="A148" s="7">
        <v>147</v>
      </c>
      <c r="B148" s="9">
        <v>207.6</v>
      </c>
      <c r="C148" s="9"/>
    </row>
    <row r="149" spans="1:3" x14ac:dyDescent="0.35">
      <c r="A149" s="7">
        <v>148</v>
      </c>
      <c r="B149" s="9">
        <v>207.6</v>
      </c>
      <c r="C149" s="9"/>
    </row>
    <row r="150" spans="1:3" x14ac:dyDescent="0.35">
      <c r="A150" s="7">
        <v>149</v>
      </c>
      <c r="B150" s="9">
        <v>207.6</v>
      </c>
      <c r="C150" s="9"/>
    </row>
    <row r="151" spans="1:3" x14ac:dyDescent="0.35">
      <c r="A151" s="7">
        <v>150</v>
      </c>
      <c r="B151" s="9">
        <v>207.6</v>
      </c>
      <c r="C151" s="9"/>
    </row>
    <row r="152" spans="1:3" x14ac:dyDescent="0.35">
      <c r="A152" s="10"/>
      <c r="B152" s="9"/>
      <c r="C152" s="9"/>
    </row>
    <row r="153" spans="1:3" x14ac:dyDescent="0.35">
      <c r="A153" s="10"/>
      <c r="B153" s="9"/>
      <c r="C153" s="9"/>
    </row>
    <row r="154" spans="1:3" x14ac:dyDescent="0.35">
      <c r="A154" s="10"/>
      <c r="B154" s="9"/>
      <c r="C154" s="9"/>
    </row>
    <row r="155" spans="1:3" x14ac:dyDescent="0.35">
      <c r="A155" s="10"/>
      <c r="B155" s="9"/>
      <c r="C155" s="9"/>
    </row>
  </sheetData>
  <sheetProtection sheet="1" objects="1" scenarios="1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E6B385B0B544480BE1140CDC8CCA3" ma:contentTypeVersion="7" ma:contentTypeDescription="Een nieuw document maken." ma:contentTypeScope="" ma:versionID="befe9cf0878e887ebe7e6fbd1ca30f2f">
  <xsd:schema xmlns:xsd="http://www.w3.org/2001/XMLSchema" xmlns:xs="http://www.w3.org/2001/XMLSchema" xmlns:p="http://schemas.microsoft.com/office/2006/metadata/properties" xmlns:ns2="7c4c3259-c9d3-41d7-830c-d44dfd3ed046" targetNamespace="http://schemas.microsoft.com/office/2006/metadata/properties" ma:root="true" ma:fieldsID="c6719f538f522c9c550251fd073fe078" ns2:_="">
    <xsd:import namespace="7c4c3259-c9d3-41d7-830c-d44dfd3ed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c3259-c9d3-41d7-830c-d44dfd3ed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E73843-6693-46BC-BAFE-A66926BF01C6}">
  <ds:schemaRefs>
    <ds:schemaRef ds:uri="http://purl.org/dc/dcmitype/"/>
    <ds:schemaRef ds:uri="http://purl.org/dc/terms/"/>
    <ds:schemaRef ds:uri="7c4c3259-c9d3-41d7-830c-d44dfd3ed046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E06C2DD-8C85-49E7-A7E6-B7F76793A3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c3259-c9d3-41d7-830c-d44dfd3ed0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E28298-9D9D-4DFC-B521-F41C67C6F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berekening </vt:lpstr>
      <vt:lpstr>Tabellen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Katrien Van Overvelt</dc:creator>
  <cp:keywords/>
  <dc:description/>
  <cp:lastModifiedBy>Koen Peeters</cp:lastModifiedBy>
  <cp:revision/>
  <cp:lastPrinted>2026-06-03T14:14:39Z</cp:lastPrinted>
  <dcterms:created xsi:type="dcterms:W3CDTF">2016-10-10T09:39:00Z</dcterms:created>
  <dcterms:modified xsi:type="dcterms:W3CDTF">2026-06-03T14:36:24Z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0x010100F7DE6B385B0B544480BE1140CDC8CCA3</vt:lpwstr>
  </property>
  <property fmtid="{D5CDD505-2E9C-101B-9397-08002B2CF9AE}" pid="3" name="AuthorIds_UIVersion_1024">
    <vt:lpwstr>17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Type doc">
    <vt:lpwstr>-</vt:lpwstr>
  </property>
  <property fmtid="{D5CDD505-2E9C-101B-9397-08002B2CF9AE}" pid="11" name="xd_Signature">
    <vt:bool>false</vt:bool>
  </property>
</Properties>
</file>